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28800" windowHeight="14580"/>
  </bookViews>
  <sheets>
    <sheet name="Rekapitulace stavby" sheetId="1" r:id="rId1"/>
    <sheet name="SO 301 - Kanalizace - ul...." sheetId="2" r:id="rId2"/>
    <sheet name="SO 302 - Kanalizace - ul...." sheetId="3" r:id="rId3"/>
    <sheet name="SO 303 - Kanalizace - ul...." sheetId="4" r:id="rId4"/>
    <sheet name="SO 304 - Vodovod - ul.Erb..." sheetId="5" r:id="rId5"/>
    <sheet name="SO 305 - Vodovod - ul.Na ..." sheetId="6" r:id="rId6"/>
    <sheet name="SO 306 - Vodovod - ul.Tůmova" sheetId="7" r:id="rId7"/>
    <sheet name="Pokyny pro vyplnění" sheetId="8" r:id="rId8"/>
  </sheets>
  <definedNames>
    <definedName name="_xlnm._FilterDatabase" localSheetId="1" hidden="1">'SO 301 - Kanalizace - ul....'!$C$83:$K$241</definedName>
    <definedName name="_xlnm._FilterDatabase" localSheetId="2" hidden="1">'SO 302 - Kanalizace - ul....'!$C$83:$K$243</definedName>
    <definedName name="_xlnm._FilterDatabase" localSheetId="3" hidden="1">'SO 303 - Kanalizace - ul....'!$C$83:$K$256</definedName>
    <definedName name="_xlnm._FilterDatabase" localSheetId="4" hidden="1">'SO 304 - Vodovod - ul.Erb...'!$C$85:$K$303</definedName>
    <definedName name="_xlnm._FilterDatabase" localSheetId="5" hidden="1">'SO 305 - Vodovod - ul.Na ...'!$C$81:$K$242</definedName>
    <definedName name="_xlnm._FilterDatabase" localSheetId="6" hidden="1">'SO 306 - Vodovod - ul.Tůmova'!$C$85:$K$284</definedName>
    <definedName name="_xlnm.Print_Titles" localSheetId="0">'Rekapitulace stavby'!$49:$49</definedName>
    <definedName name="_xlnm.Print_Titles" localSheetId="1">'SO 301 - Kanalizace - ul....'!$83:$83</definedName>
    <definedName name="_xlnm.Print_Titles" localSheetId="2">'SO 302 - Kanalizace - ul....'!$83:$83</definedName>
    <definedName name="_xlnm.Print_Titles" localSheetId="3">'SO 303 - Kanalizace - ul....'!$83:$83</definedName>
    <definedName name="_xlnm.Print_Titles" localSheetId="4">'SO 304 - Vodovod - ul.Erb...'!$85:$85</definedName>
    <definedName name="_xlnm.Print_Titles" localSheetId="5">'SO 305 - Vodovod - ul.Na ...'!$81:$81</definedName>
    <definedName name="_xlnm.Print_Titles" localSheetId="6">'SO 306 - Vodovod - ul.Tůmova'!$85:$85</definedName>
    <definedName name="_xlnm.Print_Area" localSheetId="7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stavby'!$C$39:$AQ$58</definedName>
    <definedName name="_xlnm.Print_Area" localSheetId="1">'SO 301 - Kanalizace - ul....'!$C$4:$J$36,'SO 301 - Kanalizace - ul....'!$C$42:$J$65,'SO 301 - Kanalizace - ul....'!$C$71:$K$241</definedName>
    <definedName name="_xlnm.Print_Area" localSheetId="2">'SO 302 - Kanalizace - ul....'!$C$4:$J$36,'SO 302 - Kanalizace - ul....'!$C$42:$J$65,'SO 302 - Kanalizace - ul....'!$C$71:$K$243</definedName>
    <definedName name="_xlnm.Print_Area" localSheetId="3">'SO 303 - Kanalizace - ul....'!$C$4:$J$36,'SO 303 - Kanalizace - ul....'!$C$42:$J$65,'SO 303 - Kanalizace - ul....'!$C$71:$K$256</definedName>
    <definedName name="_xlnm.Print_Area" localSheetId="4">'SO 304 - Vodovod - ul.Erb...'!$C$4:$J$36,'SO 304 - Vodovod - ul.Erb...'!$C$42:$J$67,'SO 304 - Vodovod - ul.Erb...'!$C$73:$K$303</definedName>
    <definedName name="_xlnm.Print_Area" localSheetId="5">'SO 305 - Vodovod - ul.Na ...'!$C$4:$J$36,'SO 305 - Vodovod - ul.Na ...'!$C$42:$J$63,'SO 305 - Vodovod - ul.Na ...'!$C$69:$K$242</definedName>
    <definedName name="_xlnm.Print_Area" localSheetId="6">'SO 306 - Vodovod - ul.Tůmova'!$C$4:$J$36,'SO 306 - Vodovod - ul.Tůmova'!$C$42:$J$67,'SO 306 - Vodovod - ul.Tůmova'!$C$73:$K$284</definedName>
  </definedNames>
  <calcPr calcId="152511"/>
</workbook>
</file>

<file path=xl/calcChain.xml><?xml version="1.0" encoding="utf-8"?>
<calcChain xmlns="http://schemas.openxmlformats.org/spreadsheetml/2006/main">
  <c r="R279" i="7" l="1"/>
  <c r="T277" i="7"/>
  <c r="BK277" i="7"/>
  <c r="J277" i="7" s="1"/>
  <c r="J64" i="7" s="1"/>
  <c r="R169" i="7"/>
  <c r="BK160" i="7"/>
  <c r="J160" i="7" s="1"/>
  <c r="J60" i="7" s="1"/>
  <c r="AY57" i="1"/>
  <c r="AX57" i="1"/>
  <c r="BI284" i="7"/>
  <c r="BH284" i="7"/>
  <c r="BG284" i="7"/>
  <c r="BF284" i="7"/>
  <c r="T284" i="7"/>
  <c r="R284" i="7"/>
  <c r="P284" i="7"/>
  <c r="P280" i="7" s="1"/>
  <c r="P279" i="7" s="1"/>
  <c r="BK284" i="7"/>
  <c r="J284" i="7"/>
  <c r="BE284" i="7" s="1"/>
  <c r="BI281" i="7"/>
  <c r="BH281" i="7"/>
  <c r="BG281" i="7"/>
  <c r="BF281" i="7"/>
  <c r="T281" i="7"/>
  <c r="T280" i="7" s="1"/>
  <c r="T279" i="7" s="1"/>
  <c r="R281" i="7"/>
  <c r="R280" i="7" s="1"/>
  <c r="P281" i="7"/>
  <c r="BK281" i="7"/>
  <c r="BK280" i="7" s="1"/>
  <c r="J281" i="7"/>
  <c r="BE281" i="7" s="1"/>
  <c r="BI278" i="7"/>
  <c r="BH278" i="7"/>
  <c r="BG278" i="7"/>
  <c r="BF278" i="7"/>
  <c r="T278" i="7"/>
  <c r="R278" i="7"/>
  <c r="R277" i="7" s="1"/>
  <c r="P278" i="7"/>
  <c r="P277" i="7" s="1"/>
  <c r="BK278" i="7"/>
  <c r="J278" i="7"/>
  <c r="BE278" i="7" s="1"/>
  <c r="BI276" i="7"/>
  <c r="BH276" i="7"/>
  <c r="BG276" i="7"/>
  <c r="BF276" i="7"/>
  <c r="BE276" i="7"/>
  <c r="T276" i="7"/>
  <c r="R276" i="7"/>
  <c r="P276" i="7"/>
  <c r="BK276" i="7"/>
  <c r="J276" i="7"/>
  <c r="BI275" i="7"/>
  <c r="BH275" i="7"/>
  <c r="BG275" i="7"/>
  <c r="BF275" i="7"/>
  <c r="BE275" i="7"/>
  <c r="T275" i="7"/>
  <c r="R275" i="7"/>
  <c r="P275" i="7"/>
  <c r="BK275" i="7"/>
  <c r="J275" i="7"/>
  <c r="BI273" i="7"/>
  <c r="BH273" i="7"/>
  <c r="BG273" i="7"/>
  <c r="BF273" i="7"/>
  <c r="BE273" i="7"/>
  <c r="T273" i="7"/>
  <c r="R273" i="7"/>
  <c r="P273" i="7"/>
  <c r="BK273" i="7"/>
  <c r="J273" i="7"/>
  <c r="BI272" i="7"/>
  <c r="BH272" i="7"/>
  <c r="BG272" i="7"/>
  <c r="BF272" i="7"/>
  <c r="BE272" i="7"/>
  <c r="T272" i="7"/>
  <c r="T271" i="7" s="1"/>
  <c r="R272" i="7"/>
  <c r="P272" i="7"/>
  <c r="P271" i="7" s="1"/>
  <c r="BK272" i="7"/>
  <c r="BK271" i="7" s="1"/>
  <c r="J271" i="7" s="1"/>
  <c r="J63" i="7" s="1"/>
  <c r="J272" i="7"/>
  <c r="BI268" i="7"/>
  <c r="BH268" i="7"/>
  <c r="BG268" i="7"/>
  <c r="BF268" i="7"/>
  <c r="T268" i="7"/>
  <c r="R268" i="7"/>
  <c r="P268" i="7"/>
  <c r="BK268" i="7"/>
  <c r="J268" i="7"/>
  <c r="BE268" i="7" s="1"/>
  <c r="BI265" i="7"/>
  <c r="BH265" i="7"/>
  <c r="BG265" i="7"/>
  <c r="BF265" i="7"/>
  <c r="T265" i="7"/>
  <c r="R265" i="7"/>
  <c r="P265" i="7"/>
  <c r="BK265" i="7"/>
  <c r="J265" i="7"/>
  <c r="BE265" i="7" s="1"/>
  <c r="BI264" i="7"/>
  <c r="BH264" i="7"/>
  <c r="BG264" i="7"/>
  <c r="BF264" i="7"/>
  <c r="T264" i="7"/>
  <c r="R264" i="7"/>
  <c r="P264" i="7"/>
  <c r="BK264" i="7"/>
  <c r="J264" i="7"/>
  <c r="BE264" i="7" s="1"/>
  <c r="BI261" i="7"/>
  <c r="BH261" i="7"/>
  <c r="BG261" i="7"/>
  <c r="BF261" i="7"/>
  <c r="T261" i="7"/>
  <c r="R261" i="7"/>
  <c r="P261" i="7"/>
  <c r="BK261" i="7"/>
  <c r="J261" i="7"/>
  <c r="BE261" i="7" s="1"/>
  <c r="BI260" i="7"/>
  <c r="BH260" i="7"/>
  <c r="BG260" i="7"/>
  <c r="BF260" i="7"/>
  <c r="T260" i="7"/>
  <c r="R260" i="7"/>
  <c r="P260" i="7"/>
  <c r="BK260" i="7"/>
  <c r="J260" i="7"/>
  <c r="BE260" i="7" s="1"/>
  <c r="BI257" i="7"/>
  <c r="BH257" i="7"/>
  <c r="BG257" i="7"/>
  <c r="BF257" i="7"/>
  <c r="BE257" i="7"/>
  <c r="T257" i="7"/>
  <c r="R257" i="7"/>
  <c r="P257" i="7"/>
  <c r="BK257" i="7"/>
  <c r="J257" i="7"/>
  <c r="BI256" i="7"/>
  <c r="BH256" i="7"/>
  <c r="BG256" i="7"/>
  <c r="BF256" i="7"/>
  <c r="T256" i="7"/>
  <c r="R256" i="7"/>
  <c r="P256" i="7"/>
  <c r="BK256" i="7"/>
  <c r="J256" i="7"/>
  <c r="BE256" i="7" s="1"/>
  <c r="BI255" i="7"/>
  <c r="BH255" i="7"/>
  <c r="BG255" i="7"/>
  <c r="BF255" i="7"/>
  <c r="BE255" i="7"/>
  <c r="T255" i="7"/>
  <c r="R255" i="7"/>
  <c r="P255" i="7"/>
  <c r="BK255" i="7"/>
  <c r="J255" i="7"/>
  <c r="BI253" i="7"/>
  <c r="BH253" i="7"/>
  <c r="BG253" i="7"/>
  <c r="BF253" i="7"/>
  <c r="T253" i="7"/>
  <c r="R253" i="7"/>
  <c r="P253" i="7"/>
  <c r="BK253" i="7"/>
  <c r="J253" i="7"/>
  <c r="BE253" i="7" s="1"/>
  <c r="BI250" i="7"/>
  <c r="BH250" i="7"/>
  <c r="BG250" i="7"/>
  <c r="BF250" i="7"/>
  <c r="BE250" i="7"/>
  <c r="T250" i="7"/>
  <c r="R250" i="7"/>
  <c r="P250" i="7"/>
  <c r="BK250" i="7"/>
  <c r="J250" i="7"/>
  <c r="BI247" i="7"/>
  <c r="BH247" i="7"/>
  <c r="BG247" i="7"/>
  <c r="BF247" i="7"/>
  <c r="T247" i="7"/>
  <c r="R247" i="7"/>
  <c r="P247" i="7"/>
  <c r="BK247" i="7"/>
  <c r="J247" i="7"/>
  <c r="BE247" i="7" s="1"/>
  <c r="BI244" i="7"/>
  <c r="BH244" i="7"/>
  <c r="BG244" i="7"/>
  <c r="BF244" i="7"/>
  <c r="BE244" i="7"/>
  <c r="T244" i="7"/>
  <c r="R244" i="7"/>
  <c r="P244" i="7"/>
  <c r="BK244" i="7"/>
  <c r="J244" i="7"/>
  <c r="BI243" i="7"/>
  <c r="BH243" i="7"/>
  <c r="BG243" i="7"/>
  <c r="BF243" i="7"/>
  <c r="T243" i="7"/>
  <c r="R243" i="7"/>
  <c r="P243" i="7"/>
  <c r="BK243" i="7"/>
  <c r="J243" i="7"/>
  <c r="BE243" i="7" s="1"/>
  <c r="BI240" i="7"/>
  <c r="BH240" i="7"/>
  <c r="BG240" i="7"/>
  <c r="BF240" i="7"/>
  <c r="BE240" i="7"/>
  <c r="T240" i="7"/>
  <c r="R240" i="7"/>
  <c r="P240" i="7"/>
  <c r="BK240" i="7"/>
  <c r="J240" i="7"/>
  <c r="BI239" i="7"/>
  <c r="BH239" i="7"/>
  <c r="BG239" i="7"/>
  <c r="BF239" i="7"/>
  <c r="T239" i="7"/>
  <c r="R239" i="7"/>
  <c r="P239" i="7"/>
  <c r="BK239" i="7"/>
  <c r="J239" i="7"/>
  <c r="BE239" i="7" s="1"/>
  <c r="BI238" i="7"/>
  <c r="BH238" i="7"/>
  <c r="BG238" i="7"/>
  <c r="BF238" i="7"/>
  <c r="BE238" i="7"/>
  <c r="T238" i="7"/>
  <c r="R238" i="7"/>
  <c r="P238" i="7"/>
  <c r="BK238" i="7"/>
  <c r="J238" i="7"/>
  <c r="BI235" i="7"/>
  <c r="BH235" i="7"/>
  <c r="BG235" i="7"/>
  <c r="BF235" i="7"/>
  <c r="T235" i="7"/>
  <c r="R235" i="7"/>
  <c r="P235" i="7"/>
  <c r="BK235" i="7"/>
  <c r="J235" i="7"/>
  <c r="BE235" i="7" s="1"/>
  <c r="BI234" i="7"/>
  <c r="BH234" i="7"/>
  <c r="BG234" i="7"/>
  <c r="BF234" i="7"/>
  <c r="BE234" i="7"/>
  <c r="T234" i="7"/>
  <c r="R234" i="7"/>
  <c r="P234" i="7"/>
  <c r="BK234" i="7"/>
  <c r="J234" i="7"/>
  <c r="BI231" i="7"/>
  <c r="BH231" i="7"/>
  <c r="BG231" i="7"/>
  <c r="BF231" i="7"/>
  <c r="T231" i="7"/>
  <c r="R231" i="7"/>
  <c r="P231" i="7"/>
  <c r="BK231" i="7"/>
  <c r="J231" i="7"/>
  <c r="BE231" i="7" s="1"/>
  <c r="BI230" i="7"/>
  <c r="BH230" i="7"/>
  <c r="BG230" i="7"/>
  <c r="BF230" i="7"/>
  <c r="BE230" i="7"/>
  <c r="T230" i="7"/>
  <c r="R230" i="7"/>
  <c r="P230" i="7"/>
  <c r="BK230" i="7"/>
  <c r="J230" i="7"/>
  <c r="BI229" i="7"/>
  <c r="BH229" i="7"/>
  <c r="BG229" i="7"/>
  <c r="BF229" i="7"/>
  <c r="T229" i="7"/>
  <c r="R229" i="7"/>
  <c r="P229" i="7"/>
  <c r="BK229" i="7"/>
  <c r="J229" i="7"/>
  <c r="BE229" i="7" s="1"/>
  <c r="BI226" i="7"/>
  <c r="BH226" i="7"/>
  <c r="BG226" i="7"/>
  <c r="BF226" i="7"/>
  <c r="BE226" i="7"/>
  <c r="T226" i="7"/>
  <c r="R226" i="7"/>
  <c r="P226" i="7"/>
  <c r="BK226" i="7"/>
  <c r="J226" i="7"/>
  <c r="BI225" i="7"/>
  <c r="BH225" i="7"/>
  <c r="BG225" i="7"/>
  <c r="BF225" i="7"/>
  <c r="T225" i="7"/>
  <c r="R225" i="7"/>
  <c r="P225" i="7"/>
  <c r="BK225" i="7"/>
  <c r="J225" i="7"/>
  <c r="BE225" i="7" s="1"/>
  <c r="BI224" i="7"/>
  <c r="BH224" i="7"/>
  <c r="BG224" i="7"/>
  <c r="BF224" i="7"/>
  <c r="BE224" i="7"/>
  <c r="T224" i="7"/>
  <c r="R224" i="7"/>
  <c r="P224" i="7"/>
  <c r="BK224" i="7"/>
  <c r="J224" i="7"/>
  <c r="BI221" i="7"/>
  <c r="BH221" i="7"/>
  <c r="BG221" i="7"/>
  <c r="BF221" i="7"/>
  <c r="T221" i="7"/>
  <c r="R221" i="7"/>
  <c r="P221" i="7"/>
  <c r="BK221" i="7"/>
  <c r="J221" i="7"/>
  <c r="BE221" i="7" s="1"/>
  <c r="BI220" i="7"/>
  <c r="BH220" i="7"/>
  <c r="BG220" i="7"/>
  <c r="BF220" i="7"/>
  <c r="BE220" i="7"/>
  <c r="T220" i="7"/>
  <c r="R220" i="7"/>
  <c r="P220" i="7"/>
  <c r="BK220" i="7"/>
  <c r="J220" i="7"/>
  <c r="BI219" i="7"/>
  <c r="BH219" i="7"/>
  <c r="BG219" i="7"/>
  <c r="BF219" i="7"/>
  <c r="T219" i="7"/>
  <c r="R219" i="7"/>
  <c r="P219" i="7"/>
  <c r="BK219" i="7"/>
  <c r="J219" i="7"/>
  <c r="BE219" i="7" s="1"/>
  <c r="BI216" i="7"/>
  <c r="BH216" i="7"/>
  <c r="BG216" i="7"/>
  <c r="BF216" i="7"/>
  <c r="BE216" i="7"/>
  <c r="T216" i="7"/>
  <c r="R216" i="7"/>
  <c r="P216" i="7"/>
  <c r="BK216" i="7"/>
  <c r="J216" i="7"/>
  <c r="BI213" i="7"/>
  <c r="BH213" i="7"/>
  <c r="BG213" i="7"/>
  <c r="BF213" i="7"/>
  <c r="T213" i="7"/>
  <c r="R213" i="7"/>
  <c r="P213" i="7"/>
  <c r="BK213" i="7"/>
  <c r="J213" i="7"/>
  <c r="BE213" i="7" s="1"/>
  <c r="BI210" i="7"/>
  <c r="BH210" i="7"/>
  <c r="BG210" i="7"/>
  <c r="BF210" i="7"/>
  <c r="BE210" i="7"/>
  <c r="T210" i="7"/>
  <c r="R210" i="7"/>
  <c r="P210" i="7"/>
  <c r="BK210" i="7"/>
  <c r="J210" i="7"/>
  <c r="BI209" i="7"/>
  <c r="BH209" i="7"/>
  <c r="BG209" i="7"/>
  <c r="BF209" i="7"/>
  <c r="T209" i="7"/>
  <c r="R209" i="7"/>
  <c r="P209" i="7"/>
  <c r="BK209" i="7"/>
  <c r="J209" i="7"/>
  <c r="BE209" i="7" s="1"/>
  <c r="BI206" i="7"/>
  <c r="BH206" i="7"/>
  <c r="BG206" i="7"/>
  <c r="BF206" i="7"/>
  <c r="BE206" i="7"/>
  <c r="T206" i="7"/>
  <c r="R206" i="7"/>
  <c r="P206" i="7"/>
  <c r="BK206" i="7"/>
  <c r="J206" i="7"/>
  <c r="BI203" i="7"/>
  <c r="BH203" i="7"/>
  <c r="BG203" i="7"/>
  <c r="BF203" i="7"/>
  <c r="T203" i="7"/>
  <c r="R203" i="7"/>
  <c r="P203" i="7"/>
  <c r="BK203" i="7"/>
  <c r="J203" i="7"/>
  <c r="BE203" i="7" s="1"/>
  <c r="BI202" i="7"/>
  <c r="BH202" i="7"/>
  <c r="BG202" i="7"/>
  <c r="BF202" i="7"/>
  <c r="BE202" i="7"/>
  <c r="T202" i="7"/>
  <c r="R202" i="7"/>
  <c r="P202" i="7"/>
  <c r="BK202" i="7"/>
  <c r="J202" i="7"/>
  <c r="BI200" i="7"/>
  <c r="BH200" i="7"/>
  <c r="BG200" i="7"/>
  <c r="BF200" i="7"/>
  <c r="T200" i="7"/>
  <c r="R200" i="7"/>
  <c r="P200" i="7"/>
  <c r="BK200" i="7"/>
  <c r="J200" i="7"/>
  <c r="BE200" i="7" s="1"/>
  <c r="BI197" i="7"/>
  <c r="BH197" i="7"/>
  <c r="BG197" i="7"/>
  <c r="BF197" i="7"/>
  <c r="BE197" i="7"/>
  <c r="T197" i="7"/>
  <c r="R197" i="7"/>
  <c r="P197" i="7"/>
  <c r="BK197" i="7"/>
  <c r="J197" i="7"/>
  <c r="BI195" i="7"/>
  <c r="BH195" i="7"/>
  <c r="BG195" i="7"/>
  <c r="BF195" i="7"/>
  <c r="T195" i="7"/>
  <c r="R195" i="7"/>
  <c r="P195" i="7"/>
  <c r="BK195" i="7"/>
  <c r="J195" i="7"/>
  <c r="BE195" i="7" s="1"/>
  <c r="BI192" i="7"/>
  <c r="BH192" i="7"/>
  <c r="BG192" i="7"/>
  <c r="BF192" i="7"/>
  <c r="BE192" i="7"/>
  <c r="T192" i="7"/>
  <c r="R192" i="7"/>
  <c r="P192" i="7"/>
  <c r="BK192" i="7"/>
  <c r="J192" i="7"/>
  <c r="BI191" i="7"/>
  <c r="BH191" i="7"/>
  <c r="BG191" i="7"/>
  <c r="BF191" i="7"/>
  <c r="T191" i="7"/>
  <c r="R191" i="7"/>
  <c r="P191" i="7"/>
  <c r="BK191" i="7"/>
  <c r="J191" i="7"/>
  <c r="BE191" i="7" s="1"/>
  <c r="BI190" i="7"/>
  <c r="BH190" i="7"/>
  <c r="BG190" i="7"/>
  <c r="BF190" i="7"/>
  <c r="BE190" i="7"/>
  <c r="T190" i="7"/>
  <c r="R190" i="7"/>
  <c r="P190" i="7"/>
  <c r="BK190" i="7"/>
  <c r="J190" i="7"/>
  <c r="BI187" i="7"/>
  <c r="BH187" i="7"/>
  <c r="BG187" i="7"/>
  <c r="BF187" i="7"/>
  <c r="T187" i="7"/>
  <c r="R187" i="7"/>
  <c r="P187" i="7"/>
  <c r="BK187" i="7"/>
  <c r="J187" i="7"/>
  <c r="BE187" i="7" s="1"/>
  <c r="BI186" i="7"/>
  <c r="BH186" i="7"/>
  <c r="BG186" i="7"/>
  <c r="BF186" i="7"/>
  <c r="BE186" i="7"/>
  <c r="T186" i="7"/>
  <c r="R186" i="7"/>
  <c r="P186" i="7"/>
  <c r="P182" i="7" s="1"/>
  <c r="BK186" i="7"/>
  <c r="J186" i="7"/>
  <c r="BI183" i="7"/>
  <c r="BH183" i="7"/>
  <c r="BG183" i="7"/>
  <c r="BF183" i="7"/>
  <c r="T183" i="7"/>
  <c r="R183" i="7"/>
  <c r="R182" i="7" s="1"/>
  <c r="P183" i="7"/>
  <c r="BK183" i="7"/>
  <c r="BK182" i="7" s="1"/>
  <c r="J182" i="7" s="1"/>
  <c r="J62" i="7" s="1"/>
  <c r="J183" i="7"/>
  <c r="BE183" i="7" s="1"/>
  <c r="BI179" i="7"/>
  <c r="BH179" i="7"/>
  <c r="BG179" i="7"/>
  <c r="BF179" i="7"/>
  <c r="T179" i="7"/>
  <c r="R179" i="7"/>
  <c r="P179" i="7"/>
  <c r="BK179" i="7"/>
  <c r="J179" i="7"/>
  <c r="BE179" i="7" s="1"/>
  <c r="BI170" i="7"/>
  <c r="BH170" i="7"/>
  <c r="BG170" i="7"/>
  <c r="BF170" i="7"/>
  <c r="BE170" i="7"/>
  <c r="T170" i="7"/>
  <c r="T169" i="7" s="1"/>
  <c r="R170" i="7"/>
  <c r="P170" i="7"/>
  <c r="P169" i="7" s="1"/>
  <c r="BK170" i="7"/>
  <c r="BK169" i="7" s="1"/>
  <c r="J169" i="7" s="1"/>
  <c r="J61" i="7" s="1"/>
  <c r="J170" i="7"/>
  <c r="BI161" i="7"/>
  <c r="BH161" i="7"/>
  <c r="BG161" i="7"/>
  <c r="BF161" i="7"/>
  <c r="T161" i="7"/>
  <c r="T160" i="7" s="1"/>
  <c r="R161" i="7"/>
  <c r="R160" i="7" s="1"/>
  <c r="P161" i="7"/>
  <c r="P160" i="7" s="1"/>
  <c r="BK161" i="7"/>
  <c r="J161" i="7"/>
  <c r="BE161" i="7" s="1"/>
  <c r="BI157" i="7"/>
  <c r="BH157" i="7"/>
  <c r="BG157" i="7"/>
  <c r="F32" i="7" s="1"/>
  <c r="BB57" i="1" s="1"/>
  <c r="BF157" i="7"/>
  <c r="T157" i="7"/>
  <c r="T156" i="7" s="1"/>
  <c r="R157" i="7"/>
  <c r="R156" i="7" s="1"/>
  <c r="P157" i="7"/>
  <c r="P156" i="7" s="1"/>
  <c r="BK157" i="7"/>
  <c r="BK156" i="7" s="1"/>
  <c r="J156" i="7" s="1"/>
  <c r="J59" i="7" s="1"/>
  <c r="J157" i="7"/>
  <c r="BE157" i="7" s="1"/>
  <c r="BI154" i="7"/>
  <c r="BH154" i="7"/>
  <c r="BG154" i="7"/>
  <c r="BF154" i="7"/>
  <c r="BE154" i="7"/>
  <c r="T154" i="7"/>
  <c r="R154" i="7"/>
  <c r="P154" i="7"/>
  <c r="BK154" i="7"/>
  <c r="J154" i="7"/>
  <c r="BI145" i="7"/>
  <c r="BH145" i="7"/>
  <c r="BG145" i="7"/>
  <c r="BF145" i="7"/>
  <c r="T145" i="7"/>
  <c r="R145" i="7"/>
  <c r="P145" i="7"/>
  <c r="BK145" i="7"/>
  <c r="J145" i="7"/>
  <c r="BE145" i="7" s="1"/>
  <c r="BI143" i="7"/>
  <c r="BH143" i="7"/>
  <c r="BG143" i="7"/>
  <c r="BF143" i="7"/>
  <c r="BE143" i="7"/>
  <c r="T143" i="7"/>
  <c r="R143" i="7"/>
  <c r="P143" i="7"/>
  <c r="BK143" i="7"/>
  <c r="J143" i="7"/>
  <c r="BI140" i="7"/>
  <c r="BH140" i="7"/>
  <c r="BG140" i="7"/>
  <c r="BF140" i="7"/>
  <c r="T140" i="7"/>
  <c r="R140" i="7"/>
  <c r="P140" i="7"/>
  <c r="BK140" i="7"/>
  <c r="J140" i="7"/>
  <c r="BE140" i="7" s="1"/>
  <c r="BI138" i="7"/>
  <c r="BH138" i="7"/>
  <c r="BG138" i="7"/>
  <c r="BF138" i="7"/>
  <c r="BE138" i="7"/>
  <c r="T138" i="7"/>
  <c r="R138" i="7"/>
  <c r="P138" i="7"/>
  <c r="BK138" i="7"/>
  <c r="J138" i="7"/>
  <c r="BI137" i="7"/>
  <c r="BH137" i="7"/>
  <c r="BG137" i="7"/>
  <c r="BF137" i="7"/>
  <c r="T137" i="7"/>
  <c r="R137" i="7"/>
  <c r="P137" i="7"/>
  <c r="BK137" i="7"/>
  <c r="J137" i="7"/>
  <c r="BE137" i="7" s="1"/>
  <c r="BI135" i="7"/>
  <c r="BH135" i="7"/>
  <c r="BG135" i="7"/>
  <c r="BF135" i="7"/>
  <c r="BE135" i="7"/>
  <c r="T135" i="7"/>
  <c r="R135" i="7"/>
  <c r="P135" i="7"/>
  <c r="BK135" i="7"/>
  <c r="J135" i="7"/>
  <c r="BI132" i="7"/>
  <c r="BH132" i="7"/>
  <c r="BG132" i="7"/>
  <c r="BF132" i="7"/>
  <c r="T132" i="7"/>
  <c r="R132" i="7"/>
  <c r="P132" i="7"/>
  <c r="BK132" i="7"/>
  <c r="J132" i="7"/>
  <c r="BE132" i="7" s="1"/>
  <c r="BI129" i="7"/>
  <c r="BH129" i="7"/>
  <c r="BG129" i="7"/>
  <c r="BF129" i="7"/>
  <c r="BE129" i="7"/>
  <c r="T129" i="7"/>
  <c r="R129" i="7"/>
  <c r="P129" i="7"/>
  <c r="BK129" i="7"/>
  <c r="J129" i="7"/>
  <c r="BI128" i="7"/>
  <c r="BH128" i="7"/>
  <c r="BG128" i="7"/>
  <c r="BF128" i="7"/>
  <c r="T128" i="7"/>
  <c r="R128" i="7"/>
  <c r="P128" i="7"/>
  <c r="BK128" i="7"/>
  <c r="J128" i="7"/>
  <c r="BE128" i="7" s="1"/>
  <c r="BI119" i="7"/>
  <c r="BH119" i="7"/>
  <c r="BG119" i="7"/>
  <c r="BF119" i="7"/>
  <c r="BE119" i="7"/>
  <c r="T119" i="7"/>
  <c r="R119" i="7"/>
  <c r="P119" i="7"/>
  <c r="P88" i="7" s="1"/>
  <c r="P87" i="7" s="1"/>
  <c r="P86" i="7" s="1"/>
  <c r="AU57" i="1" s="1"/>
  <c r="BK119" i="7"/>
  <c r="J119" i="7"/>
  <c r="BI117" i="7"/>
  <c r="BH117" i="7"/>
  <c r="BG117" i="7"/>
  <c r="BF117" i="7"/>
  <c r="T117" i="7"/>
  <c r="R117" i="7"/>
  <c r="P117" i="7"/>
  <c r="BK117" i="7"/>
  <c r="J117" i="7"/>
  <c r="BE117" i="7" s="1"/>
  <c r="BI107" i="7"/>
  <c r="BH107" i="7"/>
  <c r="BG107" i="7"/>
  <c r="BF107" i="7"/>
  <c r="BE107" i="7"/>
  <c r="T107" i="7"/>
  <c r="R107" i="7"/>
  <c r="P107" i="7"/>
  <c r="BK107" i="7"/>
  <c r="J107" i="7"/>
  <c r="BI105" i="7"/>
  <c r="BH105" i="7"/>
  <c r="BG105" i="7"/>
  <c r="BF105" i="7"/>
  <c r="T105" i="7"/>
  <c r="R105" i="7"/>
  <c r="P105" i="7"/>
  <c r="BK105" i="7"/>
  <c r="J105" i="7"/>
  <c r="BE105" i="7" s="1"/>
  <c r="BI95" i="7"/>
  <c r="BH95" i="7"/>
  <c r="BG95" i="7"/>
  <c r="BF95" i="7"/>
  <c r="BE95" i="7"/>
  <c r="T95" i="7"/>
  <c r="R95" i="7"/>
  <c r="P95" i="7"/>
  <c r="BK95" i="7"/>
  <c r="J95" i="7"/>
  <c r="BI92" i="7"/>
  <c r="BH92" i="7"/>
  <c r="BG92" i="7"/>
  <c r="BF92" i="7"/>
  <c r="T92" i="7"/>
  <c r="R92" i="7"/>
  <c r="P92" i="7"/>
  <c r="BK92" i="7"/>
  <c r="J92" i="7"/>
  <c r="BE92" i="7" s="1"/>
  <c r="BI89" i="7"/>
  <c r="BH89" i="7"/>
  <c r="BG89" i="7"/>
  <c r="BF89" i="7"/>
  <c r="BE89" i="7"/>
  <c r="T89" i="7"/>
  <c r="R89" i="7"/>
  <c r="R88" i="7" s="1"/>
  <c r="P89" i="7"/>
  <c r="BK89" i="7"/>
  <c r="J89" i="7"/>
  <c r="J82" i="7"/>
  <c r="F82" i="7"/>
  <c r="J80" i="7"/>
  <c r="F80" i="7"/>
  <c r="E78" i="7"/>
  <c r="F52" i="7"/>
  <c r="J51" i="7"/>
  <c r="F51" i="7"/>
  <c r="F49" i="7"/>
  <c r="E47" i="7"/>
  <c r="J18" i="7"/>
  <c r="E18" i="7"/>
  <c r="F83" i="7" s="1"/>
  <c r="J17" i="7"/>
  <c r="J12" i="7"/>
  <c r="J49" i="7" s="1"/>
  <c r="E7" i="7"/>
  <c r="J241" i="6"/>
  <c r="J62" i="6" s="1"/>
  <c r="BK152" i="6"/>
  <c r="J152" i="6" s="1"/>
  <c r="AY56" i="1"/>
  <c r="AX56" i="1"/>
  <c r="BI242" i="6"/>
  <c r="BH242" i="6"/>
  <c r="BG242" i="6"/>
  <c r="BF242" i="6"/>
  <c r="BE242" i="6"/>
  <c r="T242" i="6"/>
  <c r="T241" i="6" s="1"/>
  <c r="R242" i="6"/>
  <c r="R241" i="6" s="1"/>
  <c r="P242" i="6"/>
  <c r="P241" i="6" s="1"/>
  <c r="BK242" i="6"/>
  <c r="BK241" i="6" s="1"/>
  <c r="J242" i="6"/>
  <c r="BI238" i="6"/>
  <c r="BH238" i="6"/>
  <c r="BG238" i="6"/>
  <c r="BF238" i="6"/>
  <c r="T238" i="6"/>
  <c r="R238" i="6"/>
  <c r="P238" i="6"/>
  <c r="BK238" i="6"/>
  <c r="J238" i="6"/>
  <c r="BE238" i="6" s="1"/>
  <c r="BI235" i="6"/>
  <c r="BH235" i="6"/>
  <c r="BG235" i="6"/>
  <c r="BF235" i="6"/>
  <c r="T235" i="6"/>
  <c r="R235" i="6"/>
  <c r="P235" i="6"/>
  <c r="BK235" i="6"/>
  <c r="J235" i="6"/>
  <c r="BE235" i="6" s="1"/>
  <c r="BI234" i="6"/>
  <c r="BH234" i="6"/>
  <c r="BG234" i="6"/>
  <c r="BF234" i="6"/>
  <c r="T234" i="6"/>
  <c r="R234" i="6"/>
  <c r="P234" i="6"/>
  <c r="BK234" i="6"/>
  <c r="J234" i="6"/>
  <c r="BE234" i="6" s="1"/>
  <c r="BI231" i="6"/>
  <c r="BH231" i="6"/>
  <c r="BG231" i="6"/>
  <c r="BF231" i="6"/>
  <c r="BE231" i="6"/>
  <c r="T231" i="6"/>
  <c r="R231" i="6"/>
  <c r="P231" i="6"/>
  <c r="BK231" i="6"/>
  <c r="J231" i="6"/>
  <c r="BI230" i="6"/>
  <c r="BH230" i="6"/>
  <c r="BG230" i="6"/>
  <c r="BF230" i="6"/>
  <c r="T230" i="6"/>
  <c r="R230" i="6"/>
  <c r="P230" i="6"/>
  <c r="BK230" i="6"/>
  <c r="J230" i="6"/>
  <c r="BE230" i="6" s="1"/>
  <c r="BI227" i="6"/>
  <c r="BH227" i="6"/>
  <c r="BG227" i="6"/>
  <c r="BF227" i="6"/>
  <c r="BE227" i="6"/>
  <c r="T227" i="6"/>
  <c r="R227" i="6"/>
  <c r="P227" i="6"/>
  <c r="BK227" i="6"/>
  <c r="J227" i="6"/>
  <c r="BI226" i="6"/>
  <c r="BH226" i="6"/>
  <c r="BG226" i="6"/>
  <c r="BF226" i="6"/>
  <c r="T226" i="6"/>
  <c r="R226" i="6"/>
  <c r="P226" i="6"/>
  <c r="BK226" i="6"/>
  <c r="J226" i="6"/>
  <c r="BE226" i="6" s="1"/>
  <c r="BI225" i="6"/>
  <c r="BH225" i="6"/>
  <c r="BG225" i="6"/>
  <c r="BF225" i="6"/>
  <c r="BE225" i="6"/>
  <c r="T225" i="6"/>
  <c r="R225" i="6"/>
  <c r="P225" i="6"/>
  <c r="BK225" i="6"/>
  <c r="J225" i="6"/>
  <c r="BI222" i="6"/>
  <c r="BH222" i="6"/>
  <c r="BG222" i="6"/>
  <c r="BF222" i="6"/>
  <c r="T222" i="6"/>
  <c r="R222" i="6"/>
  <c r="P222" i="6"/>
  <c r="BK222" i="6"/>
  <c r="J222" i="6"/>
  <c r="BE222" i="6" s="1"/>
  <c r="BI219" i="6"/>
  <c r="BH219" i="6"/>
  <c r="BG219" i="6"/>
  <c r="BF219" i="6"/>
  <c r="BE219" i="6"/>
  <c r="T219" i="6"/>
  <c r="R219" i="6"/>
  <c r="P219" i="6"/>
  <c r="BK219" i="6"/>
  <c r="J219" i="6"/>
  <c r="BI216" i="6"/>
  <c r="BH216" i="6"/>
  <c r="BG216" i="6"/>
  <c r="BF216" i="6"/>
  <c r="T216" i="6"/>
  <c r="R216" i="6"/>
  <c r="P216" i="6"/>
  <c r="BK216" i="6"/>
  <c r="J216" i="6"/>
  <c r="BE216" i="6" s="1"/>
  <c r="BI213" i="6"/>
  <c r="BH213" i="6"/>
  <c r="BG213" i="6"/>
  <c r="BF213" i="6"/>
  <c r="BE213" i="6"/>
  <c r="T213" i="6"/>
  <c r="R213" i="6"/>
  <c r="P213" i="6"/>
  <c r="BK213" i="6"/>
  <c r="J213" i="6"/>
  <c r="BI212" i="6"/>
  <c r="BH212" i="6"/>
  <c r="BG212" i="6"/>
  <c r="BF212" i="6"/>
  <c r="T212" i="6"/>
  <c r="R212" i="6"/>
  <c r="P212" i="6"/>
  <c r="BK212" i="6"/>
  <c r="J212" i="6"/>
  <c r="BE212" i="6" s="1"/>
  <c r="BI209" i="6"/>
  <c r="BH209" i="6"/>
  <c r="BG209" i="6"/>
  <c r="BF209" i="6"/>
  <c r="BE209" i="6"/>
  <c r="T209" i="6"/>
  <c r="R209" i="6"/>
  <c r="P209" i="6"/>
  <c r="BK209" i="6"/>
  <c r="J209" i="6"/>
  <c r="BI208" i="6"/>
  <c r="BH208" i="6"/>
  <c r="BG208" i="6"/>
  <c r="BF208" i="6"/>
  <c r="T208" i="6"/>
  <c r="R208" i="6"/>
  <c r="P208" i="6"/>
  <c r="BK208" i="6"/>
  <c r="J208" i="6"/>
  <c r="BE208" i="6" s="1"/>
  <c r="BI205" i="6"/>
  <c r="BH205" i="6"/>
  <c r="BG205" i="6"/>
  <c r="BF205" i="6"/>
  <c r="BE205" i="6"/>
  <c r="T205" i="6"/>
  <c r="R205" i="6"/>
  <c r="P205" i="6"/>
  <c r="BK205" i="6"/>
  <c r="J205" i="6"/>
  <c r="BI204" i="6"/>
  <c r="BH204" i="6"/>
  <c r="BG204" i="6"/>
  <c r="BF204" i="6"/>
  <c r="T204" i="6"/>
  <c r="R204" i="6"/>
  <c r="P204" i="6"/>
  <c r="BK204" i="6"/>
  <c r="J204" i="6"/>
  <c r="BE204" i="6" s="1"/>
  <c r="BI203" i="6"/>
  <c r="BH203" i="6"/>
  <c r="BG203" i="6"/>
  <c r="BF203" i="6"/>
  <c r="BE203" i="6"/>
  <c r="T203" i="6"/>
  <c r="R203" i="6"/>
  <c r="P203" i="6"/>
  <c r="BK203" i="6"/>
  <c r="J203" i="6"/>
  <c r="BI200" i="6"/>
  <c r="BH200" i="6"/>
  <c r="BG200" i="6"/>
  <c r="BF200" i="6"/>
  <c r="T200" i="6"/>
  <c r="R200" i="6"/>
  <c r="P200" i="6"/>
  <c r="BK200" i="6"/>
  <c r="J200" i="6"/>
  <c r="BE200" i="6" s="1"/>
  <c r="BI199" i="6"/>
  <c r="BH199" i="6"/>
  <c r="BG199" i="6"/>
  <c r="BF199" i="6"/>
  <c r="BE199" i="6"/>
  <c r="T199" i="6"/>
  <c r="R199" i="6"/>
  <c r="P199" i="6"/>
  <c r="BK199" i="6"/>
  <c r="J199" i="6"/>
  <c r="BI198" i="6"/>
  <c r="BH198" i="6"/>
  <c r="BG198" i="6"/>
  <c r="BF198" i="6"/>
  <c r="T198" i="6"/>
  <c r="R198" i="6"/>
  <c r="P198" i="6"/>
  <c r="BK198" i="6"/>
  <c r="J198" i="6"/>
  <c r="BE198" i="6" s="1"/>
  <c r="BI195" i="6"/>
  <c r="BH195" i="6"/>
  <c r="BG195" i="6"/>
  <c r="BF195" i="6"/>
  <c r="BE195" i="6"/>
  <c r="T195" i="6"/>
  <c r="R195" i="6"/>
  <c r="P195" i="6"/>
  <c r="BK195" i="6"/>
  <c r="J195" i="6"/>
  <c r="BI192" i="6"/>
  <c r="BH192" i="6"/>
  <c r="BG192" i="6"/>
  <c r="BF192" i="6"/>
  <c r="T192" i="6"/>
  <c r="R192" i="6"/>
  <c r="P192" i="6"/>
  <c r="BK192" i="6"/>
  <c r="J192" i="6"/>
  <c r="BE192" i="6" s="1"/>
  <c r="BI191" i="6"/>
  <c r="BH191" i="6"/>
  <c r="BG191" i="6"/>
  <c r="BF191" i="6"/>
  <c r="BE191" i="6"/>
  <c r="T191" i="6"/>
  <c r="R191" i="6"/>
  <c r="P191" i="6"/>
  <c r="BK191" i="6"/>
  <c r="J191" i="6"/>
  <c r="BI188" i="6"/>
  <c r="BH188" i="6"/>
  <c r="BG188" i="6"/>
  <c r="BF188" i="6"/>
  <c r="T188" i="6"/>
  <c r="R188" i="6"/>
  <c r="P188" i="6"/>
  <c r="BK188" i="6"/>
  <c r="J188" i="6"/>
  <c r="BE188" i="6" s="1"/>
  <c r="BI185" i="6"/>
  <c r="BH185" i="6"/>
  <c r="BG185" i="6"/>
  <c r="BF185" i="6"/>
  <c r="BE185" i="6"/>
  <c r="T185" i="6"/>
  <c r="R185" i="6"/>
  <c r="P185" i="6"/>
  <c r="BK185" i="6"/>
  <c r="J185" i="6"/>
  <c r="BI184" i="6"/>
  <c r="BH184" i="6"/>
  <c r="BG184" i="6"/>
  <c r="BF184" i="6"/>
  <c r="T184" i="6"/>
  <c r="R184" i="6"/>
  <c r="P184" i="6"/>
  <c r="BK184" i="6"/>
  <c r="J184" i="6"/>
  <c r="BE184" i="6" s="1"/>
  <c r="BI182" i="6"/>
  <c r="BH182" i="6"/>
  <c r="BG182" i="6"/>
  <c r="BF182" i="6"/>
  <c r="BE182" i="6"/>
  <c r="T182" i="6"/>
  <c r="R182" i="6"/>
  <c r="P182" i="6"/>
  <c r="BK182" i="6"/>
  <c r="J182" i="6"/>
  <c r="BI179" i="6"/>
  <c r="BH179" i="6"/>
  <c r="BG179" i="6"/>
  <c r="BF179" i="6"/>
  <c r="T179" i="6"/>
  <c r="R179" i="6"/>
  <c r="P179" i="6"/>
  <c r="BK179" i="6"/>
  <c r="J179" i="6"/>
  <c r="BE179" i="6" s="1"/>
  <c r="BI177" i="6"/>
  <c r="BH177" i="6"/>
  <c r="BG177" i="6"/>
  <c r="BF177" i="6"/>
  <c r="BE177" i="6"/>
  <c r="T177" i="6"/>
  <c r="R177" i="6"/>
  <c r="P177" i="6"/>
  <c r="BK177" i="6"/>
  <c r="J177" i="6"/>
  <c r="BI174" i="6"/>
  <c r="BH174" i="6"/>
  <c r="BG174" i="6"/>
  <c r="BF174" i="6"/>
  <c r="T174" i="6"/>
  <c r="R174" i="6"/>
  <c r="P174" i="6"/>
  <c r="BK174" i="6"/>
  <c r="J174" i="6"/>
  <c r="BE174" i="6" s="1"/>
  <c r="BI173" i="6"/>
  <c r="BH173" i="6"/>
  <c r="BG173" i="6"/>
  <c r="BF173" i="6"/>
  <c r="BE173" i="6"/>
  <c r="T173" i="6"/>
  <c r="R173" i="6"/>
  <c r="P173" i="6"/>
  <c r="P169" i="6" s="1"/>
  <c r="BK173" i="6"/>
  <c r="J173" i="6"/>
  <c r="BI170" i="6"/>
  <c r="BH170" i="6"/>
  <c r="BG170" i="6"/>
  <c r="BF170" i="6"/>
  <c r="BE170" i="6"/>
  <c r="T170" i="6"/>
  <c r="R170" i="6"/>
  <c r="P170" i="6"/>
  <c r="BK170" i="6"/>
  <c r="BK169" i="6" s="1"/>
  <c r="J169" i="6" s="1"/>
  <c r="J61" i="6" s="1"/>
  <c r="J170" i="6"/>
  <c r="BI166" i="6"/>
  <c r="BH166" i="6"/>
  <c r="BG166" i="6"/>
  <c r="BF166" i="6"/>
  <c r="T166" i="6"/>
  <c r="R166" i="6"/>
  <c r="R156" i="6" s="1"/>
  <c r="P166" i="6"/>
  <c r="BK166" i="6"/>
  <c r="J166" i="6"/>
  <c r="BE166" i="6" s="1"/>
  <c r="BI157" i="6"/>
  <c r="BH157" i="6"/>
  <c r="BG157" i="6"/>
  <c r="BF157" i="6"/>
  <c r="BE157" i="6"/>
  <c r="T157" i="6"/>
  <c r="R157" i="6"/>
  <c r="P157" i="6"/>
  <c r="P156" i="6" s="1"/>
  <c r="BK157" i="6"/>
  <c r="BK156" i="6" s="1"/>
  <c r="J156" i="6" s="1"/>
  <c r="J60" i="6" s="1"/>
  <c r="J157" i="6"/>
  <c r="BI153" i="6"/>
  <c r="BH153" i="6"/>
  <c r="BG153" i="6"/>
  <c r="BF153" i="6"/>
  <c r="T153" i="6"/>
  <c r="T152" i="6" s="1"/>
  <c r="R153" i="6"/>
  <c r="R152" i="6" s="1"/>
  <c r="P153" i="6"/>
  <c r="P152" i="6" s="1"/>
  <c r="BK153" i="6"/>
  <c r="J153" i="6"/>
  <c r="BE153" i="6" s="1"/>
  <c r="J59" i="6"/>
  <c r="BI150" i="6"/>
  <c r="BH150" i="6"/>
  <c r="BG150" i="6"/>
  <c r="BF150" i="6"/>
  <c r="T150" i="6"/>
  <c r="R150" i="6"/>
  <c r="P150" i="6"/>
  <c r="BK150" i="6"/>
  <c r="J150" i="6"/>
  <c r="BE150" i="6" s="1"/>
  <c r="BI141" i="6"/>
  <c r="BH141" i="6"/>
  <c r="BG141" i="6"/>
  <c r="BF141" i="6"/>
  <c r="T141" i="6"/>
  <c r="R141" i="6"/>
  <c r="P141" i="6"/>
  <c r="BK141" i="6"/>
  <c r="J141" i="6"/>
  <c r="BE141" i="6" s="1"/>
  <c r="BI139" i="6"/>
  <c r="BH139" i="6"/>
  <c r="BG139" i="6"/>
  <c r="BF139" i="6"/>
  <c r="T139" i="6"/>
  <c r="R139" i="6"/>
  <c r="P139" i="6"/>
  <c r="BK139" i="6"/>
  <c r="J139" i="6"/>
  <c r="BE139" i="6" s="1"/>
  <c r="BI136" i="6"/>
  <c r="BH136" i="6"/>
  <c r="BG136" i="6"/>
  <c r="BF136" i="6"/>
  <c r="T136" i="6"/>
  <c r="R136" i="6"/>
  <c r="P136" i="6"/>
  <c r="BK136" i="6"/>
  <c r="J136" i="6"/>
  <c r="BE136" i="6" s="1"/>
  <c r="BI134" i="6"/>
  <c r="BH134" i="6"/>
  <c r="BG134" i="6"/>
  <c r="BF134" i="6"/>
  <c r="T134" i="6"/>
  <c r="R134" i="6"/>
  <c r="P134" i="6"/>
  <c r="BK134" i="6"/>
  <c r="J134" i="6"/>
  <c r="BE134" i="6" s="1"/>
  <c r="BI133" i="6"/>
  <c r="BH133" i="6"/>
  <c r="BG133" i="6"/>
  <c r="BF133" i="6"/>
  <c r="T133" i="6"/>
  <c r="R133" i="6"/>
  <c r="P133" i="6"/>
  <c r="BK133" i="6"/>
  <c r="J133" i="6"/>
  <c r="BE133" i="6" s="1"/>
  <c r="BI131" i="6"/>
  <c r="BH131" i="6"/>
  <c r="BG131" i="6"/>
  <c r="BF131" i="6"/>
  <c r="T131" i="6"/>
  <c r="R131" i="6"/>
  <c r="P131" i="6"/>
  <c r="BK131" i="6"/>
  <c r="J131" i="6"/>
  <c r="BE131" i="6" s="1"/>
  <c r="BI128" i="6"/>
  <c r="BH128" i="6"/>
  <c r="BG128" i="6"/>
  <c r="BF128" i="6"/>
  <c r="T128" i="6"/>
  <c r="R128" i="6"/>
  <c r="P128" i="6"/>
  <c r="BK128" i="6"/>
  <c r="J128" i="6"/>
  <c r="BE128" i="6" s="1"/>
  <c r="BI125" i="6"/>
  <c r="BH125" i="6"/>
  <c r="BG125" i="6"/>
  <c r="BF125" i="6"/>
  <c r="T125" i="6"/>
  <c r="R125" i="6"/>
  <c r="P125" i="6"/>
  <c r="BK125" i="6"/>
  <c r="J125" i="6"/>
  <c r="BE125" i="6" s="1"/>
  <c r="BI124" i="6"/>
  <c r="BH124" i="6"/>
  <c r="BG124" i="6"/>
  <c r="BF124" i="6"/>
  <c r="T124" i="6"/>
  <c r="R124" i="6"/>
  <c r="P124" i="6"/>
  <c r="BK124" i="6"/>
  <c r="J124" i="6"/>
  <c r="BE124" i="6" s="1"/>
  <c r="BI115" i="6"/>
  <c r="BH115" i="6"/>
  <c r="BG115" i="6"/>
  <c r="BF115" i="6"/>
  <c r="T115" i="6"/>
  <c r="R115" i="6"/>
  <c r="P115" i="6"/>
  <c r="BK115" i="6"/>
  <c r="J115" i="6"/>
  <c r="BE115" i="6" s="1"/>
  <c r="BI113" i="6"/>
  <c r="BH113" i="6"/>
  <c r="BG113" i="6"/>
  <c r="BF113" i="6"/>
  <c r="T113" i="6"/>
  <c r="R113" i="6"/>
  <c r="P113" i="6"/>
  <c r="BK113" i="6"/>
  <c r="J113" i="6"/>
  <c r="BE113" i="6" s="1"/>
  <c r="BI103" i="6"/>
  <c r="BH103" i="6"/>
  <c r="BG103" i="6"/>
  <c r="BF103" i="6"/>
  <c r="T103" i="6"/>
  <c r="R103" i="6"/>
  <c r="P103" i="6"/>
  <c r="BK103" i="6"/>
  <c r="J103" i="6"/>
  <c r="BE103" i="6" s="1"/>
  <c r="BI101" i="6"/>
  <c r="BH101" i="6"/>
  <c r="BG101" i="6"/>
  <c r="BF101" i="6"/>
  <c r="T101" i="6"/>
  <c r="R101" i="6"/>
  <c r="P101" i="6"/>
  <c r="BK101" i="6"/>
  <c r="J101" i="6"/>
  <c r="BE101" i="6" s="1"/>
  <c r="BI91" i="6"/>
  <c r="BH91" i="6"/>
  <c r="BG91" i="6"/>
  <c r="BF91" i="6"/>
  <c r="T91" i="6"/>
  <c r="R91" i="6"/>
  <c r="P91" i="6"/>
  <c r="BK91" i="6"/>
  <c r="J91" i="6"/>
  <c r="BE91" i="6" s="1"/>
  <c r="BI88" i="6"/>
  <c r="BH88" i="6"/>
  <c r="BG88" i="6"/>
  <c r="BF88" i="6"/>
  <c r="T88" i="6"/>
  <c r="R88" i="6"/>
  <c r="P88" i="6"/>
  <c r="BK88" i="6"/>
  <c r="J88" i="6"/>
  <c r="BE88" i="6" s="1"/>
  <c r="BI85" i="6"/>
  <c r="BH85" i="6"/>
  <c r="BG85" i="6"/>
  <c r="BF85" i="6"/>
  <c r="T85" i="6"/>
  <c r="R85" i="6"/>
  <c r="P85" i="6"/>
  <c r="P84" i="6" s="1"/>
  <c r="P83" i="6" s="1"/>
  <c r="P82" i="6" s="1"/>
  <c r="AU56" i="1" s="1"/>
  <c r="BK85" i="6"/>
  <c r="J85" i="6"/>
  <c r="BE85" i="6" s="1"/>
  <c r="J78" i="6"/>
  <c r="F78" i="6"/>
  <c r="J76" i="6"/>
  <c r="F76" i="6"/>
  <c r="E74" i="6"/>
  <c r="F52" i="6"/>
  <c r="J51" i="6"/>
  <c r="F51" i="6"/>
  <c r="F49" i="6"/>
  <c r="E47" i="6"/>
  <c r="J18" i="6"/>
  <c r="E18" i="6"/>
  <c r="F79" i="6" s="1"/>
  <c r="J17" i="6"/>
  <c r="J12" i="6"/>
  <c r="J49" i="6" s="1"/>
  <c r="E7" i="6"/>
  <c r="P298" i="5"/>
  <c r="BK296" i="5"/>
  <c r="J296" i="5" s="1"/>
  <c r="BK290" i="5"/>
  <c r="J290" i="5" s="1"/>
  <c r="J63" i="5" s="1"/>
  <c r="T156" i="5"/>
  <c r="BK156" i="5"/>
  <c r="J156" i="5" s="1"/>
  <c r="J59" i="5" s="1"/>
  <c r="AY55" i="1"/>
  <c r="AX55" i="1"/>
  <c r="BI303" i="5"/>
  <c r="BH303" i="5"/>
  <c r="BG303" i="5"/>
  <c r="BF303" i="5"/>
  <c r="BE303" i="5"/>
  <c r="T303" i="5"/>
  <c r="R303" i="5"/>
  <c r="P303" i="5"/>
  <c r="P299" i="5" s="1"/>
  <c r="BK303" i="5"/>
  <c r="J303" i="5"/>
  <c r="BI300" i="5"/>
  <c r="BH300" i="5"/>
  <c r="BG300" i="5"/>
  <c r="BF300" i="5"/>
  <c r="T300" i="5"/>
  <c r="T299" i="5" s="1"/>
  <c r="T298" i="5" s="1"/>
  <c r="R300" i="5"/>
  <c r="R299" i="5" s="1"/>
  <c r="R298" i="5" s="1"/>
  <c r="P300" i="5"/>
  <c r="BK300" i="5"/>
  <c r="J300" i="5"/>
  <c r="BE300" i="5" s="1"/>
  <c r="BI297" i="5"/>
  <c r="BH297" i="5"/>
  <c r="BG297" i="5"/>
  <c r="BF297" i="5"/>
  <c r="T297" i="5"/>
  <c r="T296" i="5" s="1"/>
  <c r="R297" i="5"/>
  <c r="R296" i="5" s="1"/>
  <c r="P297" i="5"/>
  <c r="P296" i="5" s="1"/>
  <c r="BK297" i="5"/>
  <c r="J297" i="5"/>
  <c r="BE297" i="5" s="1"/>
  <c r="J64" i="5"/>
  <c r="BI295" i="5"/>
  <c r="BH295" i="5"/>
  <c r="BG295" i="5"/>
  <c r="BF295" i="5"/>
  <c r="T295" i="5"/>
  <c r="R295" i="5"/>
  <c r="P295" i="5"/>
  <c r="BK295" i="5"/>
  <c r="J295" i="5"/>
  <c r="BE295" i="5" s="1"/>
  <c r="BI294" i="5"/>
  <c r="BH294" i="5"/>
  <c r="BG294" i="5"/>
  <c r="BF294" i="5"/>
  <c r="T294" i="5"/>
  <c r="T290" i="5" s="1"/>
  <c r="R294" i="5"/>
  <c r="P294" i="5"/>
  <c r="BK294" i="5"/>
  <c r="J294" i="5"/>
  <c r="BE294" i="5" s="1"/>
  <c r="BI292" i="5"/>
  <c r="BH292" i="5"/>
  <c r="BG292" i="5"/>
  <c r="BF292" i="5"/>
  <c r="BE292" i="5"/>
  <c r="T292" i="5"/>
  <c r="R292" i="5"/>
  <c r="P292" i="5"/>
  <c r="BK292" i="5"/>
  <c r="J292" i="5"/>
  <c r="BI291" i="5"/>
  <c r="BH291" i="5"/>
  <c r="BG291" i="5"/>
  <c r="BF291" i="5"/>
  <c r="T291" i="5"/>
  <c r="R291" i="5"/>
  <c r="R290" i="5" s="1"/>
  <c r="P291" i="5"/>
  <c r="P290" i="5" s="1"/>
  <c r="BK291" i="5"/>
  <c r="J291" i="5"/>
  <c r="BE291" i="5" s="1"/>
  <c r="BI287" i="5"/>
  <c r="BH287" i="5"/>
  <c r="BG287" i="5"/>
  <c r="BF287" i="5"/>
  <c r="T287" i="5"/>
  <c r="R287" i="5"/>
  <c r="P287" i="5"/>
  <c r="BK287" i="5"/>
  <c r="J287" i="5"/>
  <c r="BE287" i="5" s="1"/>
  <c r="BI284" i="5"/>
  <c r="BH284" i="5"/>
  <c r="BG284" i="5"/>
  <c r="BF284" i="5"/>
  <c r="BE284" i="5"/>
  <c r="T284" i="5"/>
  <c r="R284" i="5"/>
  <c r="P284" i="5"/>
  <c r="BK284" i="5"/>
  <c r="J284" i="5"/>
  <c r="BI283" i="5"/>
  <c r="BH283" i="5"/>
  <c r="BG283" i="5"/>
  <c r="BF283" i="5"/>
  <c r="T283" i="5"/>
  <c r="R283" i="5"/>
  <c r="P283" i="5"/>
  <c r="BK283" i="5"/>
  <c r="J283" i="5"/>
  <c r="BE283" i="5" s="1"/>
  <c r="BI280" i="5"/>
  <c r="BH280" i="5"/>
  <c r="BG280" i="5"/>
  <c r="BF280" i="5"/>
  <c r="BE280" i="5"/>
  <c r="T280" i="5"/>
  <c r="R280" i="5"/>
  <c r="P280" i="5"/>
  <c r="BK280" i="5"/>
  <c r="J280" i="5"/>
  <c r="BI279" i="5"/>
  <c r="BH279" i="5"/>
  <c r="BG279" i="5"/>
  <c r="BF279" i="5"/>
  <c r="T279" i="5"/>
  <c r="R279" i="5"/>
  <c r="P279" i="5"/>
  <c r="BK279" i="5"/>
  <c r="J279" i="5"/>
  <c r="BE279" i="5" s="1"/>
  <c r="BI276" i="5"/>
  <c r="BH276" i="5"/>
  <c r="BG276" i="5"/>
  <c r="BF276" i="5"/>
  <c r="BE276" i="5"/>
  <c r="T276" i="5"/>
  <c r="R276" i="5"/>
  <c r="P276" i="5"/>
  <c r="BK276" i="5"/>
  <c r="J276" i="5"/>
  <c r="BI275" i="5"/>
  <c r="BH275" i="5"/>
  <c r="BG275" i="5"/>
  <c r="BF275" i="5"/>
  <c r="T275" i="5"/>
  <c r="R275" i="5"/>
  <c r="P275" i="5"/>
  <c r="BK275" i="5"/>
  <c r="J275" i="5"/>
  <c r="BE275" i="5" s="1"/>
  <c r="BI274" i="5"/>
  <c r="BH274" i="5"/>
  <c r="BG274" i="5"/>
  <c r="BF274" i="5"/>
  <c r="BE274" i="5"/>
  <c r="T274" i="5"/>
  <c r="R274" i="5"/>
  <c r="P274" i="5"/>
  <c r="BK274" i="5"/>
  <c r="J274" i="5"/>
  <c r="BI272" i="5"/>
  <c r="BH272" i="5"/>
  <c r="BG272" i="5"/>
  <c r="BF272" i="5"/>
  <c r="T272" i="5"/>
  <c r="R272" i="5"/>
  <c r="P272" i="5"/>
  <c r="BK272" i="5"/>
  <c r="J272" i="5"/>
  <c r="BE272" i="5" s="1"/>
  <c r="BI271" i="5"/>
  <c r="BH271" i="5"/>
  <c r="BG271" i="5"/>
  <c r="BF271" i="5"/>
  <c r="BE271" i="5"/>
  <c r="T271" i="5"/>
  <c r="R271" i="5"/>
  <c r="P271" i="5"/>
  <c r="BK271" i="5"/>
  <c r="J271" i="5"/>
  <c r="BI268" i="5"/>
  <c r="BH268" i="5"/>
  <c r="BG268" i="5"/>
  <c r="BF268" i="5"/>
  <c r="T268" i="5"/>
  <c r="R268" i="5"/>
  <c r="P268" i="5"/>
  <c r="BK268" i="5"/>
  <c r="J268" i="5"/>
  <c r="BE268" i="5" s="1"/>
  <c r="BI265" i="5"/>
  <c r="BH265" i="5"/>
  <c r="BG265" i="5"/>
  <c r="BF265" i="5"/>
  <c r="BE265" i="5"/>
  <c r="T265" i="5"/>
  <c r="R265" i="5"/>
  <c r="P265" i="5"/>
  <c r="BK265" i="5"/>
  <c r="J265" i="5"/>
  <c r="BI264" i="5"/>
  <c r="BH264" i="5"/>
  <c r="BG264" i="5"/>
  <c r="BF264" i="5"/>
  <c r="T264" i="5"/>
  <c r="R264" i="5"/>
  <c r="P264" i="5"/>
  <c r="BK264" i="5"/>
  <c r="J264" i="5"/>
  <c r="BE264" i="5" s="1"/>
  <c r="BI263" i="5"/>
  <c r="BH263" i="5"/>
  <c r="BG263" i="5"/>
  <c r="BF263" i="5"/>
  <c r="BE263" i="5"/>
  <c r="T263" i="5"/>
  <c r="R263" i="5"/>
  <c r="P263" i="5"/>
  <c r="BK263" i="5"/>
  <c r="J263" i="5"/>
  <c r="BI261" i="5"/>
  <c r="BH261" i="5"/>
  <c r="BG261" i="5"/>
  <c r="BF261" i="5"/>
  <c r="T261" i="5"/>
  <c r="R261" i="5"/>
  <c r="P261" i="5"/>
  <c r="BK261" i="5"/>
  <c r="J261" i="5"/>
  <c r="BE261" i="5" s="1"/>
  <c r="BI260" i="5"/>
  <c r="BH260" i="5"/>
  <c r="BG260" i="5"/>
  <c r="BF260" i="5"/>
  <c r="BE260" i="5"/>
  <c r="T260" i="5"/>
  <c r="R260" i="5"/>
  <c r="P260" i="5"/>
  <c r="BK260" i="5"/>
  <c r="J260" i="5"/>
  <c r="BI257" i="5"/>
  <c r="BH257" i="5"/>
  <c r="BG257" i="5"/>
  <c r="BF257" i="5"/>
  <c r="T257" i="5"/>
  <c r="R257" i="5"/>
  <c r="P257" i="5"/>
  <c r="BK257" i="5"/>
  <c r="J257" i="5"/>
  <c r="BE257" i="5" s="1"/>
  <c r="BI256" i="5"/>
  <c r="BH256" i="5"/>
  <c r="BG256" i="5"/>
  <c r="BF256" i="5"/>
  <c r="BE256" i="5"/>
  <c r="T256" i="5"/>
  <c r="R256" i="5"/>
  <c r="P256" i="5"/>
  <c r="BK256" i="5"/>
  <c r="J256" i="5"/>
  <c r="BI255" i="5"/>
  <c r="BH255" i="5"/>
  <c r="BG255" i="5"/>
  <c r="BF255" i="5"/>
  <c r="T255" i="5"/>
  <c r="R255" i="5"/>
  <c r="P255" i="5"/>
  <c r="BK255" i="5"/>
  <c r="J255" i="5"/>
  <c r="BE255" i="5" s="1"/>
  <c r="BI252" i="5"/>
  <c r="BH252" i="5"/>
  <c r="BG252" i="5"/>
  <c r="BF252" i="5"/>
  <c r="BE252" i="5"/>
  <c r="T252" i="5"/>
  <c r="R252" i="5"/>
  <c r="P252" i="5"/>
  <c r="BK252" i="5"/>
  <c r="J252" i="5"/>
  <c r="BI251" i="5"/>
  <c r="BH251" i="5"/>
  <c r="BG251" i="5"/>
  <c r="BF251" i="5"/>
  <c r="T251" i="5"/>
  <c r="R251" i="5"/>
  <c r="P251" i="5"/>
  <c r="BK251" i="5"/>
  <c r="J251" i="5"/>
  <c r="BE251" i="5" s="1"/>
  <c r="BI248" i="5"/>
  <c r="BH248" i="5"/>
  <c r="BG248" i="5"/>
  <c r="BF248" i="5"/>
  <c r="BE248" i="5"/>
  <c r="T248" i="5"/>
  <c r="R248" i="5"/>
  <c r="P248" i="5"/>
  <c r="BK248" i="5"/>
  <c r="J248" i="5"/>
  <c r="BI247" i="5"/>
  <c r="BH247" i="5"/>
  <c r="BG247" i="5"/>
  <c r="BF247" i="5"/>
  <c r="T247" i="5"/>
  <c r="R247" i="5"/>
  <c r="P247" i="5"/>
  <c r="BK247" i="5"/>
  <c r="J247" i="5"/>
  <c r="BE247" i="5" s="1"/>
  <c r="BI246" i="5"/>
  <c r="BH246" i="5"/>
  <c r="BG246" i="5"/>
  <c r="BF246" i="5"/>
  <c r="BE246" i="5"/>
  <c r="T246" i="5"/>
  <c r="R246" i="5"/>
  <c r="P246" i="5"/>
  <c r="BK246" i="5"/>
  <c r="J246" i="5"/>
  <c r="BI243" i="5"/>
  <c r="BH243" i="5"/>
  <c r="BG243" i="5"/>
  <c r="BF243" i="5"/>
  <c r="T243" i="5"/>
  <c r="R243" i="5"/>
  <c r="P243" i="5"/>
  <c r="BK243" i="5"/>
  <c r="J243" i="5"/>
  <c r="BE243" i="5" s="1"/>
  <c r="BI242" i="5"/>
  <c r="BH242" i="5"/>
  <c r="BG242" i="5"/>
  <c r="BF242" i="5"/>
  <c r="BE242" i="5"/>
  <c r="T242" i="5"/>
  <c r="R242" i="5"/>
  <c r="P242" i="5"/>
  <c r="BK242" i="5"/>
  <c r="J242" i="5"/>
  <c r="BI241" i="5"/>
  <c r="BH241" i="5"/>
  <c r="BG241" i="5"/>
  <c r="BF241" i="5"/>
  <c r="T241" i="5"/>
  <c r="R241" i="5"/>
  <c r="P241" i="5"/>
  <c r="BK241" i="5"/>
  <c r="J241" i="5"/>
  <c r="BE241" i="5" s="1"/>
  <c r="BI238" i="5"/>
  <c r="BH238" i="5"/>
  <c r="BG238" i="5"/>
  <c r="BF238" i="5"/>
  <c r="BE238" i="5"/>
  <c r="T238" i="5"/>
  <c r="R238" i="5"/>
  <c r="P238" i="5"/>
  <c r="BK238" i="5"/>
  <c r="J238" i="5"/>
  <c r="BI237" i="5"/>
  <c r="BH237" i="5"/>
  <c r="BG237" i="5"/>
  <c r="BF237" i="5"/>
  <c r="T237" i="5"/>
  <c r="R237" i="5"/>
  <c r="P237" i="5"/>
  <c r="BK237" i="5"/>
  <c r="J237" i="5"/>
  <c r="BE237" i="5" s="1"/>
  <c r="BI236" i="5"/>
  <c r="BH236" i="5"/>
  <c r="BG236" i="5"/>
  <c r="BF236" i="5"/>
  <c r="BE236" i="5"/>
  <c r="T236" i="5"/>
  <c r="R236" i="5"/>
  <c r="P236" i="5"/>
  <c r="BK236" i="5"/>
  <c r="J236" i="5"/>
  <c r="BI233" i="5"/>
  <c r="BH233" i="5"/>
  <c r="BG233" i="5"/>
  <c r="BF233" i="5"/>
  <c r="T233" i="5"/>
  <c r="R233" i="5"/>
  <c r="P233" i="5"/>
  <c r="BK233" i="5"/>
  <c r="J233" i="5"/>
  <c r="BE233" i="5" s="1"/>
  <c r="BI230" i="5"/>
  <c r="BH230" i="5"/>
  <c r="BG230" i="5"/>
  <c r="BF230" i="5"/>
  <c r="BE230" i="5"/>
  <c r="T230" i="5"/>
  <c r="R230" i="5"/>
  <c r="P230" i="5"/>
  <c r="BK230" i="5"/>
  <c r="J230" i="5"/>
  <c r="BI227" i="5"/>
  <c r="BH227" i="5"/>
  <c r="BG227" i="5"/>
  <c r="BF227" i="5"/>
  <c r="T227" i="5"/>
  <c r="R227" i="5"/>
  <c r="P227" i="5"/>
  <c r="BK227" i="5"/>
  <c r="J227" i="5"/>
  <c r="BE227" i="5" s="1"/>
  <c r="BI224" i="5"/>
  <c r="BH224" i="5"/>
  <c r="BG224" i="5"/>
  <c r="BF224" i="5"/>
  <c r="BE224" i="5"/>
  <c r="T224" i="5"/>
  <c r="R224" i="5"/>
  <c r="P224" i="5"/>
  <c r="BK224" i="5"/>
  <c r="J224" i="5"/>
  <c r="BI221" i="5"/>
  <c r="BH221" i="5"/>
  <c r="BG221" i="5"/>
  <c r="BF221" i="5"/>
  <c r="T221" i="5"/>
  <c r="R221" i="5"/>
  <c r="P221" i="5"/>
  <c r="BK221" i="5"/>
  <c r="J221" i="5"/>
  <c r="BE221" i="5" s="1"/>
  <c r="BI220" i="5"/>
  <c r="BH220" i="5"/>
  <c r="BG220" i="5"/>
  <c r="BF220" i="5"/>
  <c r="BE220" i="5"/>
  <c r="T220" i="5"/>
  <c r="R220" i="5"/>
  <c r="P220" i="5"/>
  <c r="BK220" i="5"/>
  <c r="J220" i="5"/>
  <c r="BI217" i="5"/>
  <c r="BH217" i="5"/>
  <c r="BG217" i="5"/>
  <c r="BF217" i="5"/>
  <c r="T217" i="5"/>
  <c r="R217" i="5"/>
  <c r="P217" i="5"/>
  <c r="BK217" i="5"/>
  <c r="J217" i="5"/>
  <c r="BE217" i="5" s="1"/>
  <c r="BI214" i="5"/>
  <c r="BH214" i="5"/>
  <c r="BG214" i="5"/>
  <c r="BF214" i="5"/>
  <c r="BE214" i="5"/>
  <c r="T214" i="5"/>
  <c r="R214" i="5"/>
  <c r="P214" i="5"/>
  <c r="BK214" i="5"/>
  <c r="J214" i="5"/>
  <c r="BI213" i="5"/>
  <c r="BH213" i="5"/>
  <c r="BG213" i="5"/>
  <c r="BF213" i="5"/>
  <c r="T213" i="5"/>
  <c r="R213" i="5"/>
  <c r="P213" i="5"/>
  <c r="BK213" i="5"/>
  <c r="J213" i="5"/>
  <c r="BE213" i="5" s="1"/>
  <c r="BI211" i="5"/>
  <c r="BH211" i="5"/>
  <c r="BG211" i="5"/>
  <c r="BF211" i="5"/>
  <c r="BE211" i="5"/>
  <c r="T211" i="5"/>
  <c r="R211" i="5"/>
  <c r="P211" i="5"/>
  <c r="BK211" i="5"/>
  <c r="J211" i="5"/>
  <c r="BI208" i="5"/>
  <c r="BH208" i="5"/>
  <c r="BG208" i="5"/>
  <c r="BF208" i="5"/>
  <c r="T208" i="5"/>
  <c r="R208" i="5"/>
  <c r="P208" i="5"/>
  <c r="BK208" i="5"/>
  <c r="J208" i="5"/>
  <c r="BE208" i="5" s="1"/>
  <c r="BI206" i="5"/>
  <c r="BH206" i="5"/>
  <c r="BG206" i="5"/>
  <c r="BF206" i="5"/>
  <c r="BE206" i="5"/>
  <c r="T206" i="5"/>
  <c r="R206" i="5"/>
  <c r="P206" i="5"/>
  <c r="BK206" i="5"/>
  <c r="J206" i="5"/>
  <c r="BI203" i="5"/>
  <c r="BH203" i="5"/>
  <c r="BG203" i="5"/>
  <c r="BF203" i="5"/>
  <c r="T203" i="5"/>
  <c r="R203" i="5"/>
  <c r="P203" i="5"/>
  <c r="BK203" i="5"/>
  <c r="J203" i="5"/>
  <c r="BE203" i="5" s="1"/>
  <c r="BI202" i="5"/>
  <c r="BH202" i="5"/>
  <c r="BG202" i="5"/>
  <c r="BF202" i="5"/>
  <c r="BE202" i="5"/>
  <c r="T202" i="5"/>
  <c r="R202" i="5"/>
  <c r="P202" i="5"/>
  <c r="BK202" i="5"/>
  <c r="J202" i="5"/>
  <c r="BI199" i="5"/>
  <c r="BH199" i="5"/>
  <c r="BG199" i="5"/>
  <c r="BF199" i="5"/>
  <c r="T199" i="5"/>
  <c r="R199" i="5"/>
  <c r="P199" i="5"/>
  <c r="BK199" i="5"/>
  <c r="J199" i="5"/>
  <c r="BE199" i="5" s="1"/>
  <c r="BI198" i="5"/>
  <c r="BH198" i="5"/>
  <c r="BG198" i="5"/>
  <c r="BF198" i="5"/>
  <c r="BE198" i="5"/>
  <c r="T198" i="5"/>
  <c r="R198" i="5"/>
  <c r="P198" i="5"/>
  <c r="BK198" i="5"/>
  <c r="J198" i="5"/>
  <c r="BI197" i="5"/>
  <c r="BH197" i="5"/>
  <c r="BG197" i="5"/>
  <c r="BF197" i="5"/>
  <c r="T197" i="5"/>
  <c r="R197" i="5"/>
  <c r="P197" i="5"/>
  <c r="BK197" i="5"/>
  <c r="J197" i="5"/>
  <c r="BE197" i="5" s="1"/>
  <c r="BI196" i="5"/>
  <c r="BH196" i="5"/>
  <c r="BG196" i="5"/>
  <c r="BF196" i="5"/>
  <c r="BE196" i="5"/>
  <c r="T196" i="5"/>
  <c r="R196" i="5"/>
  <c r="P196" i="5"/>
  <c r="BK196" i="5"/>
  <c r="J196" i="5"/>
  <c r="BI193" i="5"/>
  <c r="BH193" i="5"/>
  <c r="BG193" i="5"/>
  <c r="BF193" i="5"/>
  <c r="T193" i="5"/>
  <c r="R193" i="5"/>
  <c r="P193" i="5"/>
  <c r="BK193" i="5"/>
  <c r="J193" i="5"/>
  <c r="BE193" i="5" s="1"/>
  <c r="BI192" i="5"/>
  <c r="BH192" i="5"/>
  <c r="BG192" i="5"/>
  <c r="BF192" i="5"/>
  <c r="BE192" i="5"/>
  <c r="T192" i="5"/>
  <c r="R192" i="5"/>
  <c r="P192" i="5"/>
  <c r="BK192" i="5"/>
  <c r="J192" i="5"/>
  <c r="BI189" i="5"/>
  <c r="BH189" i="5"/>
  <c r="BG189" i="5"/>
  <c r="BF189" i="5"/>
  <c r="T189" i="5"/>
  <c r="R189" i="5"/>
  <c r="P189" i="5"/>
  <c r="BK189" i="5"/>
  <c r="J189" i="5"/>
  <c r="BE189" i="5" s="1"/>
  <c r="BI188" i="5"/>
  <c r="BH188" i="5"/>
  <c r="BG188" i="5"/>
  <c r="BF188" i="5"/>
  <c r="BE188" i="5"/>
  <c r="T188" i="5"/>
  <c r="R188" i="5"/>
  <c r="P188" i="5"/>
  <c r="BK188" i="5"/>
  <c r="J188" i="5"/>
  <c r="BI186" i="5"/>
  <c r="BH186" i="5"/>
  <c r="BG186" i="5"/>
  <c r="BF186" i="5"/>
  <c r="T186" i="5"/>
  <c r="R186" i="5"/>
  <c r="P186" i="5"/>
  <c r="BK186" i="5"/>
  <c r="J186" i="5"/>
  <c r="BE186" i="5" s="1"/>
  <c r="BI185" i="5"/>
  <c r="BH185" i="5"/>
  <c r="BG185" i="5"/>
  <c r="BF185" i="5"/>
  <c r="BE185" i="5"/>
  <c r="T185" i="5"/>
  <c r="R185" i="5"/>
  <c r="P185" i="5"/>
  <c r="BK185" i="5"/>
  <c r="J185" i="5"/>
  <c r="BI183" i="5"/>
  <c r="BH183" i="5"/>
  <c r="BG183" i="5"/>
  <c r="BF183" i="5"/>
  <c r="T183" i="5"/>
  <c r="T182" i="5" s="1"/>
  <c r="R183" i="5"/>
  <c r="P183" i="5"/>
  <c r="P182" i="5" s="1"/>
  <c r="BK183" i="5"/>
  <c r="J183" i="5"/>
  <c r="BE183" i="5" s="1"/>
  <c r="BI179" i="5"/>
  <c r="BH179" i="5"/>
  <c r="BG179" i="5"/>
  <c r="BF179" i="5"/>
  <c r="T179" i="5"/>
  <c r="R179" i="5"/>
  <c r="P179" i="5"/>
  <c r="P169" i="5" s="1"/>
  <c r="BK179" i="5"/>
  <c r="J179" i="5"/>
  <c r="BE179" i="5" s="1"/>
  <c r="BI170" i="5"/>
  <c r="BH170" i="5"/>
  <c r="BG170" i="5"/>
  <c r="BF170" i="5"/>
  <c r="T170" i="5"/>
  <c r="T169" i="5" s="1"/>
  <c r="R170" i="5"/>
  <c r="R169" i="5" s="1"/>
  <c r="P170" i="5"/>
  <c r="BK170" i="5"/>
  <c r="BK169" i="5" s="1"/>
  <c r="J169" i="5" s="1"/>
  <c r="J61" i="5" s="1"/>
  <c r="J170" i="5"/>
  <c r="BE170" i="5" s="1"/>
  <c r="BI161" i="5"/>
  <c r="BH161" i="5"/>
  <c r="BG161" i="5"/>
  <c r="BF161" i="5"/>
  <c r="T161" i="5"/>
  <c r="T160" i="5" s="1"/>
  <c r="R161" i="5"/>
  <c r="R160" i="5" s="1"/>
  <c r="P161" i="5"/>
  <c r="P160" i="5" s="1"/>
  <c r="BK161" i="5"/>
  <c r="BK160" i="5" s="1"/>
  <c r="J160" i="5" s="1"/>
  <c r="J161" i="5"/>
  <c r="BE161" i="5" s="1"/>
  <c r="J60" i="5"/>
  <c r="BI157" i="5"/>
  <c r="BH157" i="5"/>
  <c r="BG157" i="5"/>
  <c r="BF157" i="5"/>
  <c r="J31" i="5" s="1"/>
  <c r="AW55" i="1" s="1"/>
  <c r="T157" i="5"/>
  <c r="R157" i="5"/>
  <c r="R156" i="5" s="1"/>
  <c r="P157" i="5"/>
  <c r="P156" i="5" s="1"/>
  <c r="BK157" i="5"/>
  <c r="J157" i="5"/>
  <c r="BE157" i="5" s="1"/>
  <c r="BI154" i="5"/>
  <c r="BH154" i="5"/>
  <c r="BG154" i="5"/>
  <c r="BF154" i="5"/>
  <c r="BE154" i="5"/>
  <c r="T154" i="5"/>
  <c r="R154" i="5"/>
  <c r="P154" i="5"/>
  <c r="BK154" i="5"/>
  <c r="J154" i="5"/>
  <c r="BI145" i="5"/>
  <c r="BH145" i="5"/>
  <c r="BG145" i="5"/>
  <c r="BF145" i="5"/>
  <c r="T145" i="5"/>
  <c r="R145" i="5"/>
  <c r="P145" i="5"/>
  <c r="BK145" i="5"/>
  <c r="J145" i="5"/>
  <c r="BE145" i="5" s="1"/>
  <c r="BI143" i="5"/>
  <c r="BH143" i="5"/>
  <c r="BG143" i="5"/>
  <c r="BF143" i="5"/>
  <c r="BE143" i="5"/>
  <c r="T143" i="5"/>
  <c r="R143" i="5"/>
  <c r="P143" i="5"/>
  <c r="BK143" i="5"/>
  <c r="J143" i="5"/>
  <c r="BI140" i="5"/>
  <c r="BH140" i="5"/>
  <c r="BG140" i="5"/>
  <c r="BF140" i="5"/>
  <c r="T140" i="5"/>
  <c r="R140" i="5"/>
  <c r="P140" i="5"/>
  <c r="BK140" i="5"/>
  <c r="J140" i="5"/>
  <c r="BE140" i="5" s="1"/>
  <c r="BI138" i="5"/>
  <c r="BH138" i="5"/>
  <c r="BG138" i="5"/>
  <c r="BF138" i="5"/>
  <c r="BE138" i="5"/>
  <c r="T138" i="5"/>
  <c r="R138" i="5"/>
  <c r="P138" i="5"/>
  <c r="BK138" i="5"/>
  <c r="J138" i="5"/>
  <c r="BI137" i="5"/>
  <c r="BH137" i="5"/>
  <c r="BG137" i="5"/>
  <c r="BF137" i="5"/>
  <c r="T137" i="5"/>
  <c r="R137" i="5"/>
  <c r="P137" i="5"/>
  <c r="BK137" i="5"/>
  <c r="J137" i="5"/>
  <c r="BE137" i="5" s="1"/>
  <c r="BI135" i="5"/>
  <c r="BH135" i="5"/>
  <c r="BG135" i="5"/>
  <c r="BF135" i="5"/>
  <c r="BE135" i="5"/>
  <c r="T135" i="5"/>
  <c r="R135" i="5"/>
  <c r="P135" i="5"/>
  <c r="BK135" i="5"/>
  <c r="J135" i="5"/>
  <c r="BI132" i="5"/>
  <c r="BH132" i="5"/>
  <c r="BG132" i="5"/>
  <c r="BF132" i="5"/>
  <c r="T132" i="5"/>
  <c r="R132" i="5"/>
  <c r="P132" i="5"/>
  <c r="BK132" i="5"/>
  <c r="J132" i="5"/>
  <c r="BE132" i="5" s="1"/>
  <c r="BI129" i="5"/>
  <c r="BH129" i="5"/>
  <c r="BG129" i="5"/>
  <c r="BF129" i="5"/>
  <c r="BE129" i="5"/>
  <c r="T129" i="5"/>
  <c r="R129" i="5"/>
  <c r="P129" i="5"/>
  <c r="BK129" i="5"/>
  <c r="J129" i="5"/>
  <c r="BI128" i="5"/>
  <c r="BH128" i="5"/>
  <c r="BG128" i="5"/>
  <c r="BF128" i="5"/>
  <c r="T128" i="5"/>
  <c r="R128" i="5"/>
  <c r="P128" i="5"/>
  <c r="BK128" i="5"/>
  <c r="J128" i="5"/>
  <c r="BE128" i="5" s="1"/>
  <c r="BI119" i="5"/>
  <c r="BH119" i="5"/>
  <c r="BG119" i="5"/>
  <c r="BF119" i="5"/>
  <c r="BE119" i="5"/>
  <c r="T119" i="5"/>
  <c r="R119" i="5"/>
  <c r="P119" i="5"/>
  <c r="BK119" i="5"/>
  <c r="J119" i="5"/>
  <c r="BI117" i="5"/>
  <c r="BH117" i="5"/>
  <c r="BG117" i="5"/>
  <c r="BF117" i="5"/>
  <c r="T117" i="5"/>
  <c r="R117" i="5"/>
  <c r="P117" i="5"/>
  <c r="BK117" i="5"/>
  <c r="J117" i="5"/>
  <c r="BE117" i="5" s="1"/>
  <c r="BI107" i="5"/>
  <c r="BH107" i="5"/>
  <c r="BG107" i="5"/>
  <c r="BF107" i="5"/>
  <c r="BE107" i="5"/>
  <c r="T107" i="5"/>
  <c r="R107" i="5"/>
  <c r="P107" i="5"/>
  <c r="BK107" i="5"/>
  <c r="J107" i="5"/>
  <c r="BI105" i="5"/>
  <c r="BH105" i="5"/>
  <c r="BG105" i="5"/>
  <c r="BF105" i="5"/>
  <c r="T105" i="5"/>
  <c r="R105" i="5"/>
  <c r="P105" i="5"/>
  <c r="BK105" i="5"/>
  <c r="J105" i="5"/>
  <c r="BE105" i="5" s="1"/>
  <c r="BI95" i="5"/>
  <c r="BH95" i="5"/>
  <c r="BG95" i="5"/>
  <c r="BF95" i="5"/>
  <c r="BE95" i="5"/>
  <c r="T95" i="5"/>
  <c r="R95" i="5"/>
  <c r="P95" i="5"/>
  <c r="BK95" i="5"/>
  <c r="J95" i="5"/>
  <c r="BI92" i="5"/>
  <c r="BH92" i="5"/>
  <c r="BG92" i="5"/>
  <c r="BF92" i="5"/>
  <c r="T92" i="5"/>
  <c r="R92" i="5"/>
  <c r="P92" i="5"/>
  <c r="BK92" i="5"/>
  <c r="J92" i="5"/>
  <c r="BE92" i="5" s="1"/>
  <c r="BI89" i="5"/>
  <c r="BH89" i="5"/>
  <c r="F33" i="5" s="1"/>
  <c r="BC55" i="1" s="1"/>
  <c r="BG89" i="5"/>
  <c r="BF89" i="5"/>
  <c r="BE89" i="5"/>
  <c r="T89" i="5"/>
  <c r="T88" i="5" s="1"/>
  <c r="R89" i="5"/>
  <c r="P89" i="5"/>
  <c r="BK89" i="5"/>
  <c r="J89" i="5"/>
  <c r="J82" i="5"/>
  <c r="F82" i="5"/>
  <c r="J80" i="5"/>
  <c r="F80" i="5"/>
  <c r="E78" i="5"/>
  <c r="J51" i="5"/>
  <c r="F51" i="5"/>
  <c r="F49" i="5"/>
  <c r="E47" i="5"/>
  <c r="J18" i="5"/>
  <c r="E18" i="5"/>
  <c r="F52" i="5" s="1"/>
  <c r="J17" i="5"/>
  <c r="J12" i="5"/>
  <c r="J49" i="5" s="1"/>
  <c r="E7" i="5"/>
  <c r="P249" i="4"/>
  <c r="T176" i="4"/>
  <c r="AY54" i="1"/>
  <c r="AX54" i="1"/>
  <c r="BI256" i="4"/>
  <c r="BH256" i="4"/>
  <c r="BG256" i="4"/>
  <c r="BF256" i="4"/>
  <c r="T256" i="4"/>
  <c r="T255" i="4" s="1"/>
  <c r="R256" i="4"/>
  <c r="R255" i="4" s="1"/>
  <c r="P256" i="4"/>
  <c r="P255" i="4" s="1"/>
  <c r="BK256" i="4"/>
  <c r="BK255" i="4" s="1"/>
  <c r="J255" i="4" s="1"/>
  <c r="J64" i="4" s="1"/>
  <c r="J256" i="4"/>
  <c r="BE256" i="4" s="1"/>
  <c r="BI254" i="4"/>
  <c r="BH254" i="4"/>
  <c r="BG254" i="4"/>
  <c r="BF254" i="4"/>
  <c r="T254" i="4"/>
  <c r="R254" i="4"/>
  <c r="P254" i="4"/>
  <c r="BK254" i="4"/>
  <c r="J254" i="4"/>
  <c r="BE254" i="4" s="1"/>
  <c r="BI253" i="4"/>
  <c r="BH253" i="4"/>
  <c r="BG253" i="4"/>
  <c r="BF253" i="4"/>
  <c r="BE253" i="4"/>
  <c r="T253" i="4"/>
  <c r="R253" i="4"/>
  <c r="P253" i="4"/>
  <c r="BK253" i="4"/>
  <c r="J253" i="4"/>
  <c r="BI251" i="4"/>
  <c r="BH251" i="4"/>
  <c r="BG251" i="4"/>
  <c r="BF251" i="4"/>
  <c r="T251" i="4"/>
  <c r="R251" i="4"/>
  <c r="P251" i="4"/>
  <c r="BK251" i="4"/>
  <c r="J251" i="4"/>
  <c r="BE251" i="4" s="1"/>
  <c r="BI250" i="4"/>
  <c r="BH250" i="4"/>
  <c r="BG250" i="4"/>
  <c r="BF250" i="4"/>
  <c r="BE250" i="4"/>
  <c r="T250" i="4"/>
  <c r="T249" i="4" s="1"/>
  <c r="R250" i="4"/>
  <c r="P250" i="4"/>
  <c r="BK250" i="4"/>
  <c r="BK249" i="4" s="1"/>
  <c r="J249" i="4" s="1"/>
  <c r="J63" i="4" s="1"/>
  <c r="J250" i="4"/>
  <c r="BI248" i="4"/>
  <c r="BH248" i="4"/>
  <c r="BG248" i="4"/>
  <c r="BF248" i="4"/>
  <c r="T248" i="4"/>
  <c r="R248" i="4"/>
  <c r="P248" i="4"/>
  <c r="BK248" i="4"/>
  <c r="J248" i="4"/>
  <c r="BE248" i="4" s="1"/>
  <c r="BI245" i="4"/>
  <c r="BH245" i="4"/>
  <c r="BG245" i="4"/>
  <c r="BF245" i="4"/>
  <c r="BE245" i="4"/>
  <c r="T245" i="4"/>
  <c r="R245" i="4"/>
  <c r="P245" i="4"/>
  <c r="BK245" i="4"/>
  <c r="J245" i="4"/>
  <c r="BI244" i="4"/>
  <c r="BH244" i="4"/>
  <c r="BG244" i="4"/>
  <c r="BF244" i="4"/>
  <c r="T244" i="4"/>
  <c r="R244" i="4"/>
  <c r="P244" i="4"/>
  <c r="BK244" i="4"/>
  <c r="J244" i="4"/>
  <c r="BE244" i="4" s="1"/>
  <c r="BI243" i="4"/>
  <c r="BH243" i="4"/>
  <c r="BG243" i="4"/>
  <c r="BF243" i="4"/>
  <c r="BE243" i="4"/>
  <c r="T243" i="4"/>
  <c r="R243" i="4"/>
  <c r="P243" i="4"/>
  <c r="BK243" i="4"/>
  <c r="J243" i="4"/>
  <c r="BI242" i="4"/>
  <c r="BH242" i="4"/>
  <c r="BG242" i="4"/>
  <c r="BF242" i="4"/>
  <c r="T242" i="4"/>
  <c r="R242" i="4"/>
  <c r="P242" i="4"/>
  <c r="BK242" i="4"/>
  <c r="J242" i="4"/>
  <c r="BE242" i="4" s="1"/>
  <c r="BI241" i="4"/>
  <c r="BH241" i="4"/>
  <c r="BG241" i="4"/>
  <c r="BF241" i="4"/>
  <c r="BE241" i="4"/>
  <c r="T241" i="4"/>
  <c r="R241" i="4"/>
  <c r="P241" i="4"/>
  <c r="BK241" i="4"/>
  <c r="J241" i="4"/>
  <c r="BI240" i="4"/>
  <c r="BH240" i="4"/>
  <c r="BG240" i="4"/>
  <c r="BF240" i="4"/>
  <c r="T240" i="4"/>
  <c r="R240" i="4"/>
  <c r="P240" i="4"/>
  <c r="BK240" i="4"/>
  <c r="J240" i="4"/>
  <c r="BE240" i="4" s="1"/>
  <c r="BI237" i="4"/>
  <c r="BH237" i="4"/>
  <c r="BG237" i="4"/>
  <c r="BF237" i="4"/>
  <c r="BE237" i="4"/>
  <c r="T237" i="4"/>
  <c r="R237" i="4"/>
  <c r="P237" i="4"/>
  <c r="BK237" i="4"/>
  <c r="J237" i="4"/>
  <c r="BI236" i="4"/>
  <c r="BH236" i="4"/>
  <c r="BG236" i="4"/>
  <c r="BF236" i="4"/>
  <c r="T236" i="4"/>
  <c r="R236" i="4"/>
  <c r="P236" i="4"/>
  <c r="BK236" i="4"/>
  <c r="J236" i="4"/>
  <c r="BE236" i="4" s="1"/>
  <c r="BI235" i="4"/>
  <c r="BH235" i="4"/>
  <c r="BG235" i="4"/>
  <c r="BF235" i="4"/>
  <c r="BE235" i="4"/>
  <c r="T235" i="4"/>
  <c r="R235" i="4"/>
  <c r="P235" i="4"/>
  <c r="BK235" i="4"/>
  <c r="J235" i="4"/>
  <c r="BI234" i="4"/>
  <c r="BH234" i="4"/>
  <c r="BG234" i="4"/>
  <c r="BF234" i="4"/>
  <c r="T234" i="4"/>
  <c r="R234" i="4"/>
  <c r="P234" i="4"/>
  <c r="BK234" i="4"/>
  <c r="J234" i="4"/>
  <c r="BE234" i="4" s="1"/>
  <c r="BI233" i="4"/>
  <c r="BH233" i="4"/>
  <c r="BG233" i="4"/>
  <c r="BF233" i="4"/>
  <c r="BE233" i="4"/>
  <c r="T233" i="4"/>
  <c r="R233" i="4"/>
  <c r="P233" i="4"/>
  <c r="BK233" i="4"/>
  <c r="J233" i="4"/>
  <c r="BI232" i="4"/>
  <c r="BH232" i="4"/>
  <c r="BG232" i="4"/>
  <c r="BF232" i="4"/>
  <c r="T232" i="4"/>
  <c r="R232" i="4"/>
  <c r="P232" i="4"/>
  <c r="BK232" i="4"/>
  <c r="J232" i="4"/>
  <c r="BE232" i="4" s="1"/>
  <c r="BI229" i="4"/>
  <c r="BH229" i="4"/>
  <c r="BG229" i="4"/>
  <c r="BF229" i="4"/>
  <c r="BE229" i="4"/>
  <c r="T229" i="4"/>
  <c r="R229" i="4"/>
  <c r="P229" i="4"/>
  <c r="BK229" i="4"/>
  <c r="J229" i="4"/>
  <c r="BI226" i="4"/>
  <c r="BH226" i="4"/>
  <c r="BG226" i="4"/>
  <c r="BF226" i="4"/>
  <c r="T226" i="4"/>
  <c r="R226" i="4"/>
  <c r="P226" i="4"/>
  <c r="BK226" i="4"/>
  <c r="J226" i="4"/>
  <c r="BE226" i="4" s="1"/>
  <c r="BI223" i="4"/>
  <c r="BH223" i="4"/>
  <c r="BG223" i="4"/>
  <c r="BF223" i="4"/>
  <c r="BE223" i="4"/>
  <c r="T223" i="4"/>
  <c r="R223" i="4"/>
  <c r="P223" i="4"/>
  <c r="BK223" i="4"/>
  <c r="J223" i="4"/>
  <c r="BI222" i="4"/>
  <c r="BH222" i="4"/>
  <c r="BG222" i="4"/>
  <c r="BF222" i="4"/>
  <c r="T222" i="4"/>
  <c r="R222" i="4"/>
  <c r="P222" i="4"/>
  <c r="BK222" i="4"/>
  <c r="J222" i="4"/>
  <c r="BE222" i="4" s="1"/>
  <c r="BI221" i="4"/>
  <c r="BH221" i="4"/>
  <c r="BG221" i="4"/>
  <c r="BF221" i="4"/>
  <c r="BE221" i="4"/>
  <c r="T221" i="4"/>
  <c r="R221" i="4"/>
  <c r="P221" i="4"/>
  <c r="BK221" i="4"/>
  <c r="J221" i="4"/>
  <c r="BI220" i="4"/>
  <c r="BH220" i="4"/>
  <c r="BG220" i="4"/>
  <c r="BF220" i="4"/>
  <c r="T220" i="4"/>
  <c r="R220" i="4"/>
  <c r="P220" i="4"/>
  <c r="BK220" i="4"/>
  <c r="J220" i="4"/>
  <c r="BE220" i="4" s="1"/>
  <c r="BI219" i="4"/>
  <c r="BH219" i="4"/>
  <c r="BG219" i="4"/>
  <c r="BF219" i="4"/>
  <c r="BE219" i="4"/>
  <c r="T219" i="4"/>
  <c r="R219" i="4"/>
  <c r="P219" i="4"/>
  <c r="BK219" i="4"/>
  <c r="J219" i="4"/>
  <c r="BI216" i="4"/>
  <c r="BH216" i="4"/>
  <c r="BG216" i="4"/>
  <c r="BF216" i="4"/>
  <c r="T216" i="4"/>
  <c r="R216" i="4"/>
  <c r="P216" i="4"/>
  <c r="BK216" i="4"/>
  <c r="J216" i="4"/>
  <c r="BE216" i="4" s="1"/>
  <c r="BI215" i="4"/>
  <c r="BH215" i="4"/>
  <c r="BG215" i="4"/>
  <c r="BF215" i="4"/>
  <c r="BE215" i="4"/>
  <c r="T215" i="4"/>
  <c r="R215" i="4"/>
  <c r="P215" i="4"/>
  <c r="BK215" i="4"/>
  <c r="J215" i="4"/>
  <c r="BI212" i="4"/>
  <c r="BH212" i="4"/>
  <c r="BG212" i="4"/>
  <c r="BF212" i="4"/>
  <c r="T212" i="4"/>
  <c r="R212" i="4"/>
  <c r="P212" i="4"/>
  <c r="BK212" i="4"/>
  <c r="J212" i="4"/>
  <c r="BE212" i="4" s="1"/>
  <c r="BI210" i="4"/>
  <c r="BH210" i="4"/>
  <c r="BG210" i="4"/>
  <c r="BF210" i="4"/>
  <c r="BE210" i="4"/>
  <c r="T210" i="4"/>
  <c r="R210" i="4"/>
  <c r="P210" i="4"/>
  <c r="BK210" i="4"/>
  <c r="J210" i="4"/>
  <c r="BI207" i="4"/>
  <c r="BH207" i="4"/>
  <c r="BG207" i="4"/>
  <c r="BF207" i="4"/>
  <c r="T207" i="4"/>
  <c r="R207" i="4"/>
  <c r="P207" i="4"/>
  <c r="BK207" i="4"/>
  <c r="J207" i="4"/>
  <c r="BE207" i="4" s="1"/>
  <c r="BI205" i="4"/>
  <c r="BH205" i="4"/>
  <c r="BG205" i="4"/>
  <c r="BF205" i="4"/>
  <c r="BE205" i="4"/>
  <c r="T205" i="4"/>
  <c r="R205" i="4"/>
  <c r="P205" i="4"/>
  <c r="BK205" i="4"/>
  <c r="J205" i="4"/>
  <c r="BI202" i="4"/>
  <c r="BH202" i="4"/>
  <c r="BG202" i="4"/>
  <c r="BF202" i="4"/>
  <c r="T202" i="4"/>
  <c r="R202" i="4"/>
  <c r="P202" i="4"/>
  <c r="BK202" i="4"/>
  <c r="J202" i="4"/>
  <c r="BE202" i="4" s="1"/>
  <c r="BI200" i="4"/>
  <c r="BH200" i="4"/>
  <c r="BG200" i="4"/>
  <c r="BF200" i="4"/>
  <c r="BE200" i="4"/>
  <c r="T200" i="4"/>
  <c r="R200" i="4"/>
  <c r="P200" i="4"/>
  <c r="BK200" i="4"/>
  <c r="J200" i="4"/>
  <c r="BI197" i="4"/>
  <c r="BH197" i="4"/>
  <c r="BG197" i="4"/>
  <c r="BF197" i="4"/>
  <c r="T197" i="4"/>
  <c r="T196" i="4" s="1"/>
  <c r="R197" i="4"/>
  <c r="R196" i="4" s="1"/>
  <c r="P197" i="4"/>
  <c r="P196" i="4" s="1"/>
  <c r="BK197" i="4"/>
  <c r="BK196" i="4" s="1"/>
  <c r="J196" i="4" s="1"/>
  <c r="J62" i="4" s="1"/>
  <c r="J197" i="4"/>
  <c r="BE197" i="4" s="1"/>
  <c r="BI195" i="4"/>
  <c r="BH195" i="4"/>
  <c r="BG195" i="4"/>
  <c r="BF195" i="4"/>
  <c r="T195" i="4"/>
  <c r="R195" i="4"/>
  <c r="P195" i="4"/>
  <c r="BK195" i="4"/>
  <c r="J195" i="4"/>
  <c r="BE195" i="4" s="1"/>
  <c r="BI192" i="4"/>
  <c r="BH192" i="4"/>
  <c r="BG192" i="4"/>
  <c r="BF192" i="4"/>
  <c r="BE192" i="4"/>
  <c r="T192" i="4"/>
  <c r="R192" i="4"/>
  <c r="P192" i="4"/>
  <c r="BK192" i="4"/>
  <c r="J192" i="4"/>
  <c r="BI191" i="4"/>
  <c r="BH191" i="4"/>
  <c r="BG191" i="4"/>
  <c r="BF191" i="4"/>
  <c r="T191" i="4"/>
  <c r="R191" i="4"/>
  <c r="P191" i="4"/>
  <c r="BK191" i="4"/>
  <c r="J191" i="4"/>
  <c r="BE191" i="4" s="1"/>
  <c r="BI190" i="4"/>
  <c r="BH190" i="4"/>
  <c r="BG190" i="4"/>
  <c r="BF190" i="4"/>
  <c r="BE190" i="4"/>
  <c r="T190" i="4"/>
  <c r="R190" i="4"/>
  <c r="P190" i="4"/>
  <c r="BK190" i="4"/>
  <c r="J190" i="4"/>
  <c r="BI187" i="4"/>
  <c r="BH187" i="4"/>
  <c r="BG187" i="4"/>
  <c r="BF187" i="4"/>
  <c r="T187" i="4"/>
  <c r="R187" i="4"/>
  <c r="P187" i="4"/>
  <c r="BK187" i="4"/>
  <c r="J187" i="4"/>
  <c r="BE187" i="4" s="1"/>
  <c r="BI177" i="4"/>
  <c r="BH177" i="4"/>
  <c r="BG177" i="4"/>
  <c r="BF177" i="4"/>
  <c r="BE177" i="4"/>
  <c r="T177" i="4"/>
  <c r="R177" i="4"/>
  <c r="R176" i="4" s="1"/>
  <c r="P177" i="4"/>
  <c r="P176" i="4" s="1"/>
  <c r="BK177" i="4"/>
  <c r="BK176" i="4" s="1"/>
  <c r="J176" i="4" s="1"/>
  <c r="J61" i="4" s="1"/>
  <c r="J177" i="4"/>
  <c r="BI174" i="4"/>
  <c r="BH174" i="4"/>
  <c r="BG174" i="4"/>
  <c r="BF174" i="4"/>
  <c r="T174" i="4"/>
  <c r="R174" i="4"/>
  <c r="P174" i="4"/>
  <c r="BK174" i="4"/>
  <c r="J174" i="4"/>
  <c r="BE174" i="4" s="1"/>
  <c r="BI171" i="4"/>
  <c r="BH171" i="4"/>
  <c r="BG171" i="4"/>
  <c r="BF171" i="4"/>
  <c r="BE171" i="4"/>
  <c r="T171" i="4"/>
  <c r="T170" i="4" s="1"/>
  <c r="R171" i="4"/>
  <c r="R170" i="4" s="1"/>
  <c r="P171" i="4"/>
  <c r="P170" i="4" s="1"/>
  <c r="BK171" i="4"/>
  <c r="BK170" i="4" s="1"/>
  <c r="J170" i="4" s="1"/>
  <c r="J60" i="4" s="1"/>
  <c r="J171" i="4"/>
  <c r="BI168" i="4"/>
  <c r="F34" i="4" s="1"/>
  <c r="BD54" i="1" s="1"/>
  <c r="BH168" i="4"/>
  <c r="BG168" i="4"/>
  <c r="BF168" i="4"/>
  <c r="BE168" i="4"/>
  <c r="T168" i="4"/>
  <c r="T167" i="4" s="1"/>
  <c r="R168" i="4"/>
  <c r="R167" i="4" s="1"/>
  <c r="P168" i="4"/>
  <c r="P167" i="4" s="1"/>
  <c r="BK168" i="4"/>
  <c r="BK167" i="4" s="1"/>
  <c r="BK86" i="4" s="1"/>
  <c r="J168" i="4"/>
  <c r="BI165" i="4"/>
  <c r="BH165" i="4"/>
  <c r="BG165" i="4"/>
  <c r="BF165" i="4"/>
  <c r="T165" i="4"/>
  <c r="R165" i="4"/>
  <c r="P165" i="4"/>
  <c r="BK165" i="4"/>
  <c r="J165" i="4"/>
  <c r="BE165" i="4" s="1"/>
  <c r="BI152" i="4"/>
  <c r="BH152" i="4"/>
  <c r="BG152" i="4"/>
  <c r="BF152" i="4"/>
  <c r="BE152" i="4"/>
  <c r="T152" i="4"/>
  <c r="R152" i="4"/>
  <c r="P152" i="4"/>
  <c r="BK152" i="4"/>
  <c r="J152" i="4"/>
  <c r="BI150" i="4"/>
  <c r="BH150" i="4"/>
  <c r="BG150" i="4"/>
  <c r="BF150" i="4"/>
  <c r="T150" i="4"/>
  <c r="R150" i="4"/>
  <c r="P150" i="4"/>
  <c r="BK150" i="4"/>
  <c r="J150" i="4"/>
  <c r="BE150" i="4" s="1"/>
  <c r="BI146" i="4"/>
  <c r="BH146" i="4"/>
  <c r="BG146" i="4"/>
  <c r="BF146" i="4"/>
  <c r="BE146" i="4"/>
  <c r="T146" i="4"/>
  <c r="R146" i="4"/>
  <c r="P146" i="4"/>
  <c r="BK146" i="4"/>
  <c r="J146" i="4"/>
  <c r="BI144" i="4"/>
  <c r="BH144" i="4"/>
  <c r="BG144" i="4"/>
  <c r="BF144" i="4"/>
  <c r="T144" i="4"/>
  <c r="R144" i="4"/>
  <c r="P144" i="4"/>
  <c r="BK144" i="4"/>
  <c r="J144" i="4"/>
  <c r="BE144" i="4" s="1"/>
  <c r="BI143" i="4"/>
  <c r="BH143" i="4"/>
  <c r="BG143" i="4"/>
  <c r="BF143" i="4"/>
  <c r="BE143" i="4"/>
  <c r="T143" i="4"/>
  <c r="R143" i="4"/>
  <c r="P143" i="4"/>
  <c r="BK143" i="4"/>
  <c r="J143" i="4"/>
  <c r="BI141" i="4"/>
  <c r="BH141" i="4"/>
  <c r="BG141" i="4"/>
  <c r="BF141" i="4"/>
  <c r="T141" i="4"/>
  <c r="R141" i="4"/>
  <c r="P141" i="4"/>
  <c r="BK141" i="4"/>
  <c r="J141" i="4"/>
  <c r="BE141" i="4" s="1"/>
  <c r="BI139" i="4"/>
  <c r="BH139" i="4"/>
  <c r="BG139" i="4"/>
  <c r="BF139" i="4"/>
  <c r="BE139" i="4"/>
  <c r="T139" i="4"/>
  <c r="R139" i="4"/>
  <c r="P139" i="4"/>
  <c r="BK139" i="4"/>
  <c r="J139" i="4"/>
  <c r="BI136" i="4"/>
  <c r="BH136" i="4"/>
  <c r="BG136" i="4"/>
  <c r="BF136" i="4"/>
  <c r="T136" i="4"/>
  <c r="R136" i="4"/>
  <c r="P136" i="4"/>
  <c r="BK136" i="4"/>
  <c r="J136" i="4"/>
  <c r="BE136" i="4" s="1"/>
  <c r="BI135" i="4"/>
  <c r="BH135" i="4"/>
  <c r="BG135" i="4"/>
  <c r="BF135" i="4"/>
  <c r="BE135" i="4"/>
  <c r="T135" i="4"/>
  <c r="R135" i="4"/>
  <c r="P135" i="4"/>
  <c r="BK135" i="4"/>
  <c r="J135" i="4"/>
  <c r="BI134" i="4"/>
  <c r="BH134" i="4"/>
  <c r="BG134" i="4"/>
  <c r="BF134" i="4"/>
  <c r="T134" i="4"/>
  <c r="R134" i="4"/>
  <c r="P134" i="4"/>
  <c r="BK134" i="4"/>
  <c r="J134" i="4"/>
  <c r="BE134" i="4" s="1"/>
  <c r="BI126" i="4"/>
  <c r="BH126" i="4"/>
  <c r="BG126" i="4"/>
  <c r="BF126" i="4"/>
  <c r="BE126" i="4"/>
  <c r="T126" i="4"/>
  <c r="R126" i="4"/>
  <c r="P126" i="4"/>
  <c r="BK126" i="4"/>
  <c r="J126" i="4"/>
  <c r="BI116" i="4"/>
  <c r="BH116" i="4"/>
  <c r="BG116" i="4"/>
  <c r="BF116" i="4"/>
  <c r="T116" i="4"/>
  <c r="R116" i="4"/>
  <c r="P116" i="4"/>
  <c r="BK116" i="4"/>
  <c r="J116" i="4"/>
  <c r="BE116" i="4" s="1"/>
  <c r="BI115" i="4"/>
  <c r="BH115" i="4"/>
  <c r="BG115" i="4"/>
  <c r="BF115" i="4"/>
  <c r="BE115" i="4"/>
  <c r="T115" i="4"/>
  <c r="R115" i="4"/>
  <c r="P115" i="4"/>
  <c r="BK115" i="4"/>
  <c r="J115" i="4"/>
  <c r="BI104" i="4"/>
  <c r="BH104" i="4"/>
  <c r="BG104" i="4"/>
  <c r="BF104" i="4"/>
  <c r="T104" i="4"/>
  <c r="R104" i="4"/>
  <c r="P104" i="4"/>
  <c r="BK104" i="4"/>
  <c r="J104" i="4"/>
  <c r="BE104" i="4" s="1"/>
  <c r="BI102" i="4"/>
  <c r="BH102" i="4"/>
  <c r="BG102" i="4"/>
  <c r="BF102" i="4"/>
  <c r="BE102" i="4"/>
  <c r="T102" i="4"/>
  <c r="R102" i="4"/>
  <c r="P102" i="4"/>
  <c r="BK102" i="4"/>
  <c r="J102" i="4"/>
  <c r="BI91" i="4"/>
  <c r="BH91" i="4"/>
  <c r="BG91" i="4"/>
  <c r="BF91" i="4"/>
  <c r="T91" i="4"/>
  <c r="R91" i="4"/>
  <c r="P91" i="4"/>
  <c r="BK91" i="4"/>
  <c r="J91" i="4"/>
  <c r="BE91" i="4" s="1"/>
  <c r="BI90" i="4"/>
  <c r="BH90" i="4"/>
  <c r="BG90" i="4"/>
  <c r="BF90" i="4"/>
  <c r="F31" i="4" s="1"/>
  <c r="BA54" i="1" s="1"/>
  <c r="BE90" i="4"/>
  <c r="T90" i="4"/>
  <c r="R90" i="4"/>
  <c r="P90" i="4"/>
  <c r="BK90" i="4"/>
  <c r="J90" i="4"/>
  <c r="BI87" i="4"/>
  <c r="BH87" i="4"/>
  <c r="F33" i="4" s="1"/>
  <c r="BC54" i="1" s="1"/>
  <c r="BG87" i="4"/>
  <c r="F32" i="4" s="1"/>
  <c r="BB54" i="1" s="1"/>
  <c r="BF87" i="4"/>
  <c r="J31" i="4" s="1"/>
  <c r="AW54" i="1" s="1"/>
  <c r="T87" i="4"/>
  <c r="T86" i="4" s="1"/>
  <c r="R87" i="4"/>
  <c r="R86" i="4" s="1"/>
  <c r="P87" i="4"/>
  <c r="P86" i="4" s="1"/>
  <c r="P85" i="4" s="1"/>
  <c r="P84" i="4" s="1"/>
  <c r="AU54" i="1" s="1"/>
  <c r="BK87" i="4"/>
  <c r="J87" i="4"/>
  <c r="BE87" i="4" s="1"/>
  <c r="J80" i="4"/>
  <c r="F80" i="4"/>
  <c r="F78" i="4"/>
  <c r="E76" i="4"/>
  <c r="E74" i="4"/>
  <c r="J51" i="4"/>
  <c r="F51" i="4"/>
  <c r="F49" i="4"/>
  <c r="E47" i="4"/>
  <c r="E45" i="4"/>
  <c r="J18" i="4"/>
  <c r="E18" i="4"/>
  <c r="F52" i="4" s="1"/>
  <c r="J17" i="4"/>
  <c r="J12" i="4"/>
  <c r="J78" i="4" s="1"/>
  <c r="E7" i="4"/>
  <c r="R242" i="3"/>
  <c r="BK236" i="3"/>
  <c r="J236" i="3" s="1"/>
  <c r="J63" i="3" s="1"/>
  <c r="BK154" i="3"/>
  <c r="J154" i="3" s="1"/>
  <c r="J59" i="3" s="1"/>
  <c r="AY53" i="1"/>
  <c r="AX53" i="1"/>
  <c r="BI243" i="3"/>
  <c r="BH243" i="3"/>
  <c r="BG243" i="3"/>
  <c r="BF243" i="3"/>
  <c r="BE243" i="3"/>
  <c r="T243" i="3"/>
  <c r="T242" i="3" s="1"/>
  <c r="R243" i="3"/>
  <c r="P243" i="3"/>
  <c r="P242" i="3" s="1"/>
  <c r="BK243" i="3"/>
  <c r="BK242" i="3" s="1"/>
  <c r="J242" i="3" s="1"/>
  <c r="J64" i="3" s="1"/>
  <c r="J243" i="3"/>
  <c r="BI241" i="3"/>
  <c r="BH241" i="3"/>
  <c r="BG241" i="3"/>
  <c r="BF241" i="3"/>
  <c r="T241" i="3"/>
  <c r="R241" i="3"/>
  <c r="P241" i="3"/>
  <c r="BK241" i="3"/>
  <c r="J241" i="3"/>
  <c r="BE241" i="3" s="1"/>
  <c r="BI240" i="3"/>
  <c r="BH240" i="3"/>
  <c r="BG240" i="3"/>
  <c r="BF240" i="3"/>
  <c r="BE240" i="3"/>
  <c r="T240" i="3"/>
  <c r="R240" i="3"/>
  <c r="P240" i="3"/>
  <c r="BK240" i="3"/>
  <c r="J240" i="3"/>
  <c r="BI238" i="3"/>
  <c r="BH238" i="3"/>
  <c r="BG238" i="3"/>
  <c r="BF238" i="3"/>
  <c r="T238" i="3"/>
  <c r="T236" i="3" s="1"/>
  <c r="R238" i="3"/>
  <c r="P238" i="3"/>
  <c r="BK238" i="3"/>
  <c r="J238" i="3"/>
  <c r="BE238" i="3" s="1"/>
  <c r="BI237" i="3"/>
  <c r="BH237" i="3"/>
  <c r="BG237" i="3"/>
  <c r="BF237" i="3"/>
  <c r="BE237" i="3"/>
  <c r="T237" i="3"/>
  <c r="R237" i="3"/>
  <c r="R236" i="3" s="1"/>
  <c r="P237" i="3"/>
  <c r="P236" i="3" s="1"/>
  <c r="BK237" i="3"/>
  <c r="J237" i="3"/>
  <c r="BI234" i="3"/>
  <c r="BH234" i="3"/>
  <c r="BG234" i="3"/>
  <c r="BF234" i="3"/>
  <c r="BE234" i="3"/>
  <c r="T234" i="3"/>
  <c r="R234" i="3"/>
  <c r="P234" i="3"/>
  <c r="BK234" i="3"/>
  <c r="J234" i="3"/>
  <c r="BI231" i="3"/>
  <c r="BH231" i="3"/>
  <c r="BG231" i="3"/>
  <c r="BF231" i="3"/>
  <c r="T231" i="3"/>
  <c r="R231" i="3"/>
  <c r="P231" i="3"/>
  <c r="BK231" i="3"/>
  <c r="J231" i="3"/>
  <c r="BE231" i="3" s="1"/>
  <c r="BI229" i="3"/>
  <c r="BH229" i="3"/>
  <c r="BG229" i="3"/>
  <c r="BF229" i="3"/>
  <c r="BE229" i="3"/>
  <c r="T229" i="3"/>
  <c r="R229" i="3"/>
  <c r="P229" i="3"/>
  <c r="BK229" i="3"/>
  <c r="J229" i="3"/>
  <c r="BI225" i="3"/>
  <c r="BH225" i="3"/>
  <c r="BG225" i="3"/>
  <c r="BF225" i="3"/>
  <c r="BE225" i="3"/>
  <c r="T225" i="3"/>
  <c r="R225" i="3"/>
  <c r="P225" i="3"/>
  <c r="BK225" i="3"/>
  <c r="J225" i="3"/>
  <c r="BI224" i="3"/>
  <c r="BH224" i="3"/>
  <c r="BG224" i="3"/>
  <c r="BF224" i="3"/>
  <c r="BE224" i="3"/>
  <c r="T224" i="3"/>
  <c r="R224" i="3"/>
  <c r="P224" i="3"/>
  <c r="BK224" i="3"/>
  <c r="J224" i="3"/>
  <c r="BI223" i="3"/>
  <c r="BH223" i="3"/>
  <c r="BG223" i="3"/>
  <c r="BF223" i="3"/>
  <c r="BE223" i="3"/>
  <c r="T223" i="3"/>
  <c r="R223" i="3"/>
  <c r="P223" i="3"/>
  <c r="BK223" i="3"/>
  <c r="J223" i="3"/>
  <c r="BI222" i="3"/>
  <c r="BH222" i="3"/>
  <c r="BG222" i="3"/>
  <c r="BF222" i="3"/>
  <c r="BE222" i="3"/>
  <c r="T222" i="3"/>
  <c r="R222" i="3"/>
  <c r="P222" i="3"/>
  <c r="BK222" i="3"/>
  <c r="J222" i="3"/>
  <c r="BI218" i="3"/>
  <c r="BH218" i="3"/>
  <c r="BG218" i="3"/>
  <c r="BF218" i="3"/>
  <c r="BE218" i="3"/>
  <c r="T218" i="3"/>
  <c r="R218" i="3"/>
  <c r="P218" i="3"/>
  <c r="BK218" i="3"/>
  <c r="J218" i="3"/>
  <c r="BI217" i="3"/>
  <c r="BH217" i="3"/>
  <c r="BG217" i="3"/>
  <c r="BF217" i="3"/>
  <c r="BE217" i="3"/>
  <c r="T217" i="3"/>
  <c r="R217" i="3"/>
  <c r="P217" i="3"/>
  <c r="BK217" i="3"/>
  <c r="J217" i="3"/>
  <c r="BI216" i="3"/>
  <c r="BH216" i="3"/>
  <c r="BG216" i="3"/>
  <c r="BF216" i="3"/>
  <c r="BE216" i="3"/>
  <c r="T216" i="3"/>
  <c r="R216" i="3"/>
  <c r="P216" i="3"/>
  <c r="BK216" i="3"/>
  <c r="J216" i="3"/>
  <c r="BI215" i="3"/>
  <c r="BH215" i="3"/>
  <c r="BG215" i="3"/>
  <c r="BF215" i="3"/>
  <c r="BE215" i="3"/>
  <c r="T215" i="3"/>
  <c r="R215" i="3"/>
  <c r="P215" i="3"/>
  <c r="BK215" i="3"/>
  <c r="J215" i="3"/>
  <c r="BI213" i="3"/>
  <c r="BH213" i="3"/>
  <c r="BG213" i="3"/>
  <c r="BF213" i="3"/>
  <c r="BE213" i="3"/>
  <c r="T213" i="3"/>
  <c r="R213" i="3"/>
  <c r="P213" i="3"/>
  <c r="BK213" i="3"/>
  <c r="J213" i="3"/>
  <c r="BI211" i="3"/>
  <c r="BH211" i="3"/>
  <c r="BG211" i="3"/>
  <c r="BF211" i="3"/>
  <c r="BE211" i="3"/>
  <c r="T211" i="3"/>
  <c r="R211" i="3"/>
  <c r="P211" i="3"/>
  <c r="BK211" i="3"/>
  <c r="J211" i="3"/>
  <c r="BI208" i="3"/>
  <c r="BH208" i="3"/>
  <c r="BG208" i="3"/>
  <c r="BF208" i="3"/>
  <c r="BE208" i="3"/>
  <c r="T208" i="3"/>
  <c r="R208" i="3"/>
  <c r="P208" i="3"/>
  <c r="BK208" i="3"/>
  <c r="J208" i="3"/>
  <c r="BI205" i="3"/>
  <c r="BH205" i="3"/>
  <c r="BG205" i="3"/>
  <c r="BF205" i="3"/>
  <c r="BE205" i="3"/>
  <c r="T205" i="3"/>
  <c r="R205" i="3"/>
  <c r="P205" i="3"/>
  <c r="BK205" i="3"/>
  <c r="J205" i="3"/>
  <c r="BI203" i="3"/>
  <c r="BH203" i="3"/>
  <c r="BG203" i="3"/>
  <c r="BF203" i="3"/>
  <c r="BE203" i="3"/>
  <c r="T203" i="3"/>
  <c r="R203" i="3"/>
  <c r="P203" i="3"/>
  <c r="BK203" i="3"/>
  <c r="J203" i="3"/>
  <c r="BI202" i="3"/>
  <c r="BH202" i="3"/>
  <c r="BG202" i="3"/>
  <c r="BF202" i="3"/>
  <c r="BE202" i="3"/>
  <c r="T202" i="3"/>
  <c r="R202" i="3"/>
  <c r="P202" i="3"/>
  <c r="BK202" i="3"/>
  <c r="J202" i="3"/>
  <c r="BI200" i="3"/>
  <c r="BH200" i="3"/>
  <c r="BG200" i="3"/>
  <c r="BF200" i="3"/>
  <c r="BE200" i="3"/>
  <c r="T200" i="3"/>
  <c r="R200" i="3"/>
  <c r="P200" i="3"/>
  <c r="BK200" i="3"/>
  <c r="J200" i="3"/>
  <c r="BI199" i="3"/>
  <c r="BH199" i="3"/>
  <c r="BG199" i="3"/>
  <c r="BF199" i="3"/>
  <c r="BE199" i="3"/>
  <c r="T199" i="3"/>
  <c r="R199" i="3"/>
  <c r="P199" i="3"/>
  <c r="BK199" i="3"/>
  <c r="J199" i="3"/>
  <c r="BI198" i="3"/>
  <c r="BH198" i="3"/>
  <c r="BG198" i="3"/>
  <c r="BF198" i="3"/>
  <c r="BE198" i="3"/>
  <c r="T198" i="3"/>
  <c r="R198" i="3"/>
  <c r="P198" i="3"/>
  <c r="BK198" i="3"/>
  <c r="J198" i="3"/>
  <c r="BI197" i="3"/>
  <c r="BH197" i="3"/>
  <c r="BG197" i="3"/>
  <c r="BF197" i="3"/>
  <c r="BE197" i="3"/>
  <c r="T197" i="3"/>
  <c r="R197" i="3"/>
  <c r="P197" i="3"/>
  <c r="BK197" i="3"/>
  <c r="J197" i="3"/>
  <c r="BI194" i="3"/>
  <c r="BH194" i="3"/>
  <c r="BG194" i="3"/>
  <c r="BF194" i="3"/>
  <c r="BE194" i="3"/>
  <c r="T194" i="3"/>
  <c r="R194" i="3"/>
  <c r="P194" i="3"/>
  <c r="BK194" i="3"/>
  <c r="J194" i="3"/>
  <c r="BI192" i="3"/>
  <c r="BH192" i="3"/>
  <c r="BG192" i="3"/>
  <c r="BF192" i="3"/>
  <c r="BE192" i="3"/>
  <c r="T192" i="3"/>
  <c r="R192" i="3"/>
  <c r="P192" i="3"/>
  <c r="BK192" i="3"/>
  <c r="J192" i="3"/>
  <c r="BI189" i="3"/>
  <c r="BH189" i="3"/>
  <c r="BG189" i="3"/>
  <c r="BF189" i="3"/>
  <c r="BE189" i="3"/>
  <c r="T189" i="3"/>
  <c r="R189" i="3"/>
  <c r="P189" i="3"/>
  <c r="BK189" i="3"/>
  <c r="J189" i="3"/>
  <c r="BI187" i="3"/>
  <c r="BH187" i="3"/>
  <c r="BG187" i="3"/>
  <c r="BF187" i="3"/>
  <c r="BE187" i="3"/>
  <c r="T187" i="3"/>
  <c r="R187" i="3"/>
  <c r="P187" i="3"/>
  <c r="BK187" i="3"/>
  <c r="J187" i="3"/>
  <c r="BI183" i="3"/>
  <c r="BH183" i="3"/>
  <c r="BG183" i="3"/>
  <c r="BF183" i="3"/>
  <c r="BE183" i="3"/>
  <c r="T183" i="3"/>
  <c r="T182" i="3" s="1"/>
  <c r="R183" i="3"/>
  <c r="R182" i="3" s="1"/>
  <c r="P183" i="3"/>
  <c r="P182" i="3" s="1"/>
  <c r="BK183" i="3"/>
  <c r="BK182" i="3" s="1"/>
  <c r="J182" i="3" s="1"/>
  <c r="J62" i="3" s="1"/>
  <c r="J183" i="3"/>
  <c r="BI181" i="3"/>
  <c r="BH181" i="3"/>
  <c r="BG181" i="3"/>
  <c r="BF181" i="3"/>
  <c r="T181" i="3"/>
  <c r="R181" i="3"/>
  <c r="P181" i="3"/>
  <c r="BK181" i="3"/>
  <c r="J181" i="3"/>
  <c r="BE181" i="3" s="1"/>
  <c r="BI180" i="3"/>
  <c r="BH180" i="3"/>
  <c r="BG180" i="3"/>
  <c r="BF180" i="3"/>
  <c r="T180" i="3"/>
  <c r="R180" i="3"/>
  <c r="P180" i="3"/>
  <c r="BK180" i="3"/>
  <c r="J180" i="3"/>
  <c r="BE180" i="3" s="1"/>
  <c r="BI177" i="3"/>
  <c r="BH177" i="3"/>
  <c r="BG177" i="3"/>
  <c r="BF177" i="3"/>
  <c r="J31" i="3" s="1"/>
  <c r="AW53" i="1" s="1"/>
  <c r="T177" i="3"/>
  <c r="R177" i="3"/>
  <c r="P177" i="3"/>
  <c r="P167" i="3" s="1"/>
  <c r="BK177" i="3"/>
  <c r="J177" i="3"/>
  <c r="BE177" i="3" s="1"/>
  <c r="BI168" i="3"/>
  <c r="BH168" i="3"/>
  <c r="BG168" i="3"/>
  <c r="BF168" i="3"/>
  <c r="T168" i="3"/>
  <c r="T167" i="3" s="1"/>
  <c r="R168" i="3"/>
  <c r="R167" i="3" s="1"/>
  <c r="P168" i="3"/>
  <c r="BK168" i="3"/>
  <c r="BK167" i="3" s="1"/>
  <c r="J167" i="3" s="1"/>
  <c r="J61" i="3" s="1"/>
  <c r="J168" i="3"/>
  <c r="BE168" i="3" s="1"/>
  <c r="BI162" i="3"/>
  <c r="BH162" i="3"/>
  <c r="BG162" i="3"/>
  <c r="BF162" i="3"/>
  <c r="BE162" i="3"/>
  <c r="T162" i="3"/>
  <c r="R162" i="3"/>
  <c r="R158" i="3" s="1"/>
  <c r="P162" i="3"/>
  <c r="BK162" i="3"/>
  <c r="J162" i="3"/>
  <c r="BI159" i="3"/>
  <c r="BH159" i="3"/>
  <c r="BG159" i="3"/>
  <c r="BF159" i="3"/>
  <c r="BE159" i="3"/>
  <c r="T159" i="3"/>
  <c r="T158" i="3" s="1"/>
  <c r="R159" i="3"/>
  <c r="P159" i="3"/>
  <c r="P158" i="3" s="1"/>
  <c r="BK159" i="3"/>
  <c r="BK158" i="3" s="1"/>
  <c r="J158" i="3" s="1"/>
  <c r="J60" i="3" s="1"/>
  <c r="J159" i="3"/>
  <c r="BI155" i="3"/>
  <c r="BH155" i="3"/>
  <c r="BG155" i="3"/>
  <c r="BF155" i="3"/>
  <c r="T155" i="3"/>
  <c r="T154" i="3" s="1"/>
  <c r="R155" i="3"/>
  <c r="R154" i="3" s="1"/>
  <c r="P155" i="3"/>
  <c r="P154" i="3" s="1"/>
  <c r="BK155" i="3"/>
  <c r="J155" i="3"/>
  <c r="BE155" i="3" s="1"/>
  <c r="BI152" i="3"/>
  <c r="BH152" i="3"/>
  <c r="BG152" i="3"/>
  <c r="BF152" i="3"/>
  <c r="T152" i="3"/>
  <c r="R152" i="3"/>
  <c r="P152" i="3"/>
  <c r="BK152" i="3"/>
  <c r="J152" i="3"/>
  <c r="BE152" i="3" s="1"/>
  <c r="BI140" i="3"/>
  <c r="BH140" i="3"/>
  <c r="BG140" i="3"/>
  <c r="BF140" i="3"/>
  <c r="BE140" i="3"/>
  <c r="T140" i="3"/>
  <c r="R140" i="3"/>
  <c r="P140" i="3"/>
  <c r="BK140" i="3"/>
  <c r="J140" i="3"/>
  <c r="BI138" i="3"/>
  <c r="BH138" i="3"/>
  <c r="BG138" i="3"/>
  <c r="BF138" i="3"/>
  <c r="BE138" i="3"/>
  <c r="T138" i="3"/>
  <c r="R138" i="3"/>
  <c r="P138" i="3"/>
  <c r="BK138" i="3"/>
  <c r="J138" i="3"/>
  <c r="BI135" i="3"/>
  <c r="BH135" i="3"/>
  <c r="BG135" i="3"/>
  <c r="BF135" i="3"/>
  <c r="BE135" i="3"/>
  <c r="T135" i="3"/>
  <c r="R135" i="3"/>
  <c r="P135" i="3"/>
  <c r="BK135" i="3"/>
  <c r="J135" i="3"/>
  <c r="BI133" i="3"/>
  <c r="BH133" i="3"/>
  <c r="BG133" i="3"/>
  <c r="BF133" i="3"/>
  <c r="BE133" i="3"/>
  <c r="T133" i="3"/>
  <c r="R133" i="3"/>
  <c r="P133" i="3"/>
  <c r="BK133" i="3"/>
  <c r="J133" i="3"/>
  <c r="BI132" i="3"/>
  <c r="BH132" i="3"/>
  <c r="BG132" i="3"/>
  <c r="BF132" i="3"/>
  <c r="BE132" i="3"/>
  <c r="T132" i="3"/>
  <c r="R132" i="3"/>
  <c r="P132" i="3"/>
  <c r="BK132" i="3"/>
  <c r="J132" i="3"/>
  <c r="BI130" i="3"/>
  <c r="BH130" i="3"/>
  <c r="BG130" i="3"/>
  <c r="BF130" i="3"/>
  <c r="BE130" i="3"/>
  <c r="T130" i="3"/>
  <c r="R130" i="3"/>
  <c r="P130" i="3"/>
  <c r="BK130" i="3"/>
  <c r="J130" i="3"/>
  <c r="BI127" i="3"/>
  <c r="BH127" i="3"/>
  <c r="BG127" i="3"/>
  <c r="BF127" i="3"/>
  <c r="BE127" i="3"/>
  <c r="T127" i="3"/>
  <c r="R127" i="3"/>
  <c r="P127" i="3"/>
  <c r="BK127" i="3"/>
  <c r="J127" i="3"/>
  <c r="BI124" i="3"/>
  <c r="BH124" i="3"/>
  <c r="BG124" i="3"/>
  <c r="BF124" i="3"/>
  <c r="BE124" i="3"/>
  <c r="T124" i="3"/>
  <c r="R124" i="3"/>
  <c r="P124" i="3"/>
  <c r="BK124" i="3"/>
  <c r="J124" i="3"/>
  <c r="BI123" i="3"/>
  <c r="BH123" i="3"/>
  <c r="BG123" i="3"/>
  <c r="BF123" i="3"/>
  <c r="BE123" i="3"/>
  <c r="T123" i="3"/>
  <c r="R123" i="3"/>
  <c r="P123" i="3"/>
  <c r="BK123" i="3"/>
  <c r="J123" i="3"/>
  <c r="BI114" i="3"/>
  <c r="BH114" i="3"/>
  <c r="BG114" i="3"/>
  <c r="BF114" i="3"/>
  <c r="BE114" i="3"/>
  <c r="T114" i="3"/>
  <c r="R114" i="3"/>
  <c r="P114" i="3"/>
  <c r="BK114" i="3"/>
  <c r="J114" i="3"/>
  <c r="BI112" i="3"/>
  <c r="BH112" i="3"/>
  <c r="BG112" i="3"/>
  <c r="BF112" i="3"/>
  <c r="BE112" i="3"/>
  <c r="T112" i="3"/>
  <c r="R112" i="3"/>
  <c r="P112" i="3"/>
  <c r="BK112" i="3"/>
  <c r="J112" i="3"/>
  <c r="BI102" i="3"/>
  <c r="BH102" i="3"/>
  <c r="BG102" i="3"/>
  <c r="BF102" i="3"/>
  <c r="BE102" i="3"/>
  <c r="T102" i="3"/>
  <c r="R102" i="3"/>
  <c r="P102" i="3"/>
  <c r="BK102" i="3"/>
  <c r="J102" i="3"/>
  <c r="BI100" i="3"/>
  <c r="BH100" i="3"/>
  <c r="BG100" i="3"/>
  <c r="BF100" i="3"/>
  <c r="BE100" i="3"/>
  <c r="T100" i="3"/>
  <c r="R100" i="3"/>
  <c r="P100" i="3"/>
  <c r="BK100" i="3"/>
  <c r="J100" i="3"/>
  <c r="BI90" i="3"/>
  <c r="BH90" i="3"/>
  <c r="BG90" i="3"/>
  <c r="BF90" i="3"/>
  <c r="BE90" i="3"/>
  <c r="T90" i="3"/>
  <c r="R90" i="3"/>
  <c r="P90" i="3"/>
  <c r="BK90" i="3"/>
  <c r="J90" i="3"/>
  <c r="BI89" i="3"/>
  <c r="BH89" i="3"/>
  <c r="BG89" i="3"/>
  <c r="BF89" i="3"/>
  <c r="BE89" i="3"/>
  <c r="T89" i="3"/>
  <c r="R89" i="3"/>
  <c r="P89" i="3"/>
  <c r="BK89" i="3"/>
  <c r="J89" i="3"/>
  <c r="BI87" i="3"/>
  <c r="F34" i="3" s="1"/>
  <c r="BD53" i="1" s="1"/>
  <c r="BH87" i="3"/>
  <c r="F33" i="3" s="1"/>
  <c r="BC53" i="1" s="1"/>
  <c r="BG87" i="3"/>
  <c r="F32" i="3" s="1"/>
  <c r="BB53" i="1" s="1"/>
  <c r="BF87" i="3"/>
  <c r="F31" i="3" s="1"/>
  <c r="BA53" i="1" s="1"/>
  <c r="BE87" i="3"/>
  <c r="T87" i="3"/>
  <c r="T86" i="3" s="1"/>
  <c r="T85" i="3" s="1"/>
  <c r="T84" i="3" s="1"/>
  <c r="R87" i="3"/>
  <c r="P87" i="3"/>
  <c r="P86" i="3" s="1"/>
  <c r="BK87" i="3"/>
  <c r="BK86" i="3" s="1"/>
  <c r="J87" i="3"/>
  <c r="J80" i="3"/>
  <c r="F80" i="3"/>
  <c r="F78" i="3"/>
  <c r="E76" i="3"/>
  <c r="E74" i="3"/>
  <c r="J51" i="3"/>
  <c r="F51" i="3"/>
  <c r="J49" i="3"/>
  <c r="F49" i="3"/>
  <c r="E47" i="3"/>
  <c r="J18" i="3"/>
  <c r="E18" i="3"/>
  <c r="F81" i="3" s="1"/>
  <c r="J17" i="3"/>
  <c r="J12" i="3"/>
  <c r="J78" i="3" s="1"/>
  <c r="E7" i="3"/>
  <c r="E45" i="3" s="1"/>
  <c r="P240" i="2"/>
  <c r="BK185" i="2"/>
  <c r="J185" i="2" s="1"/>
  <c r="J62" i="2" s="1"/>
  <c r="R156" i="2"/>
  <c r="AY52" i="1"/>
  <c r="AX52" i="1"/>
  <c r="BI241" i="2"/>
  <c r="BH241" i="2"/>
  <c r="BG241" i="2"/>
  <c r="BF241" i="2"/>
  <c r="T241" i="2"/>
  <c r="T240" i="2" s="1"/>
  <c r="R241" i="2"/>
  <c r="R240" i="2" s="1"/>
  <c r="P241" i="2"/>
  <c r="BK241" i="2"/>
  <c r="BK240" i="2" s="1"/>
  <c r="J240" i="2" s="1"/>
  <c r="J64" i="2" s="1"/>
  <c r="J241" i="2"/>
  <c r="BE241" i="2" s="1"/>
  <c r="BI239" i="2"/>
  <c r="BH239" i="2"/>
  <c r="BG239" i="2"/>
  <c r="BF239" i="2"/>
  <c r="BE239" i="2"/>
  <c r="T239" i="2"/>
  <c r="R239" i="2"/>
  <c r="P239" i="2"/>
  <c r="BK239" i="2"/>
  <c r="J239" i="2"/>
  <c r="BI238" i="2"/>
  <c r="BH238" i="2"/>
  <c r="BG238" i="2"/>
  <c r="BF238" i="2"/>
  <c r="BE238" i="2"/>
  <c r="T238" i="2"/>
  <c r="R238" i="2"/>
  <c r="P238" i="2"/>
  <c r="BK238" i="2"/>
  <c r="J238" i="2"/>
  <c r="BI236" i="2"/>
  <c r="BH236" i="2"/>
  <c r="BG236" i="2"/>
  <c r="BF236" i="2"/>
  <c r="BE236" i="2"/>
  <c r="T236" i="2"/>
  <c r="R236" i="2"/>
  <c r="R234" i="2" s="1"/>
  <c r="P236" i="2"/>
  <c r="BK236" i="2"/>
  <c r="J236" i="2"/>
  <c r="BI235" i="2"/>
  <c r="BH235" i="2"/>
  <c r="BG235" i="2"/>
  <c r="BF235" i="2"/>
  <c r="BE235" i="2"/>
  <c r="T235" i="2"/>
  <c r="T234" i="2" s="1"/>
  <c r="R235" i="2"/>
  <c r="P235" i="2"/>
  <c r="P234" i="2" s="1"/>
  <c r="BK235" i="2"/>
  <c r="BK234" i="2" s="1"/>
  <c r="J234" i="2" s="1"/>
  <c r="J63" i="2" s="1"/>
  <c r="J235" i="2"/>
  <c r="BI233" i="2"/>
  <c r="BH233" i="2"/>
  <c r="BG233" i="2"/>
  <c r="BF233" i="2"/>
  <c r="T233" i="2"/>
  <c r="R233" i="2"/>
  <c r="P233" i="2"/>
  <c r="BK233" i="2"/>
  <c r="J233" i="2"/>
  <c r="BE233" i="2" s="1"/>
  <c r="BI230" i="2"/>
  <c r="BH230" i="2"/>
  <c r="BG230" i="2"/>
  <c r="BF230" i="2"/>
  <c r="T230" i="2"/>
  <c r="R230" i="2"/>
  <c r="P230" i="2"/>
  <c r="BK230" i="2"/>
  <c r="J230" i="2"/>
  <c r="BE230" i="2" s="1"/>
  <c r="BI229" i="2"/>
  <c r="BH229" i="2"/>
  <c r="BG229" i="2"/>
  <c r="BF229" i="2"/>
  <c r="T229" i="2"/>
  <c r="R229" i="2"/>
  <c r="P229" i="2"/>
  <c r="BK229" i="2"/>
  <c r="J229" i="2"/>
  <c r="BE229" i="2" s="1"/>
  <c r="BI228" i="2"/>
  <c r="BH228" i="2"/>
  <c r="BG228" i="2"/>
  <c r="BF228" i="2"/>
  <c r="BE228" i="2"/>
  <c r="T228" i="2"/>
  <c r="R228" i="2"/>
  <c r="P228" i="2"/>
  <c r="BK228" i="2"/>
  <c r="J228" i="2"/>
  <c r="BI227" i="2"/>
  <c r="BH227" i="2"/>
  <c r="BG227" i="2"/>
  <c r="BF227" i="2"/>
  <c r="T227" i="2"/>
  <c r="R227" i="2"/>
  <c r="P227" i="2"/>
  <c r="BK227" i="2"/>
  <c r="J227" i="2"/>
  <c r="BE227" i="2" s="1"/>
  <c r="BI226" i="2"/>
  <c r="BH226" i="2"/>
  <c r="BG226" i="2"/>
  <c r="BF226" i="2"/>
  <c r="BE226" i="2"/>
  <c r="T226" i="2"/>
  <c r="R226" i="2"/>
  <c r="P226" i="2"/>
  <c r="BK226" i="2"/>
  <c r="J226" i="2"/>
  <c r="BI225" i="2"/>
  <c r="BH225" i="2"/>
  <c r="BG225" i="2"/>
  <c r="BF225" i="2"/>
  <c r="T225" i="2"/>
  <c r="R225" i="2"/>
  <c r="P225" i="2"/>
  <c r="BK225" i="2"/>
  <c r="J225" i="2"/>
  <c r="BE225" i="2" s="1"/>
  <c r="BI222" i="2"/>
  <c r="BH222" i="2"/>
  <c r="BG222" i="2"/>
  <c r="BF222" i="2"/>
  <c r="BE222" i="2"/>
  <c r="T222" i="2"/>
  <c r="R222" i="2"/>
  <c r="P222" i="2"/>
  <c r="BK222" i="2"/>
  <c r="J222" i="2"/>
  <c r="BI221" i="2"/>
  <c r="BH221" i="2"/>
  <c r="BG221" i="2"/>
  <c r="BF221" i="2"/>
  <c r="T221" i="2"/>
  <c r="R221" i="2"/>
  <c r="P221" i="2"/>
  <c r="BK221" i="2"/>
  <c r="J221" i="2"/>
  <c r="BE221" i="2" s="1"/>
  <c r="BI220" i="2"/>
  <c r="BH220" i="2"/>
  <c r="BG220" i="2"/>
  <c r="BF220" i="2"/>
  <c r="BE220" i="2"/>
  <c r="T220" i="2"/>
  <c r="R220" i="2"/>
  <c r="P220" i="2"/>
  <c r="BK220" i="2"/>
  <c r="J220" i="2"/>
  <c r="BI219" i="2"/>
  <c r="BH219" i="2"/>
  <c r="BG219" i="2"/>
  <c r="BF219" i="2"/>
  <c r="T219" i="2"/>
  <c r="R219" i="2"/>
  <c r="P219" i="2"/>
  <c r="BK219" i="2"/>
  <c r="J219" i="2"/>
  <c r="BE219" i="2" s="1"/>
  <c r="BI218" i="2"/>
  <c r="BH218" i="2"/>
  <c r="BG218" i="2"/>
  <c r="BF218" i="2"/>
  <c r="BE218" i="2"/>
  <c r="T218" i="2"/>
  <c r="R218" i="2"/>
  <c r="P218" i="2"/>
  <c r="BK218" i="2"/>
  <c r="J218" i="2"/>
  <c r="BI217" i="2"/>
  <c r="BH217" i="2"/>
  <c r="BG217" i="2"/>
  <c r="BF217" i="2"/>
  <c r="T217" i="2"/>
  <c r="R217" i="2"/>
  <c r="P217" i="2"/>
  <c r="BK217" i="2"/>
  <c r="J217" i="2"/>
  <c r="BE217" i="2" s="1"/>
  <c r="BI216" i="2"/>
  <c r="BH216" i="2"/>
  <c r="BG216" i="2"/>
  <c r="BF216" i="2"/>
  <c r="BE216" i="2"/>
  <c r="T216" i="2"/>
  <c r="R216" i="2"/>
  <c r="P216" i="2"/>
  <c r="BK216" i="2"/>
  <c r="J216" i="2"/>
  <c r="BI213" i="2"/>
  <c r="BH213" i="2"/>
  <c r="BG213" i="2"/>
  <c r="BF213" i="2"/>
  <c r="T213" i="2"/>
  <c r="R213" i="2"/>
  <c r="P213" i="2"/>
  <c r="BK213" i="2"/>
  <c r="J213" i="2"/>
  <c r="BE213" i="2" s="1"/>
  <c r="BI210" i="2"/>
  <c r="BH210" i="2"/>
  <c r="BG210" i="2"/>
  <c r="BF210" i="2"/>
  <c r="BE210" i="2"/>
  <c r="T210" i="2"/>
  <c r="R210" i="2"/>
  <c r="P210" i="2"/>
  <c r="BK210" i="2"/>
  <c r="J210" i="2"/>
  <c r="BI207" i="2"/>
  <c r="BH207" i="2"/>
  <c r="BG207" i="2"/>
  <c r="BF207" i="2"/>
  <c r="T207" i="2"/>
  <c r="R207" i="2"/>
  <c r="P207" i="2"/>
  <c r="BK207" i="2"/>
  <c r="J207" i="2"/>
  <c r="BE207" i="2" s="1"/>
  <c r="BI206" i="2"/>
  <c r="BH206" i="2"/>
  <c r="BG206" i="2"/>
  <c r="BF206" i="2"/>
  <c r="BE206" i="2"/>
  <c r="T206" i="2"/>
  <c r="R206" i="2"/>
  <c r="P206" i="2"/>
  <c r="BK206" i="2"/>
  <c r="J206" i="2"/>
  <c r="BI205" i="2"/>
  <c r="BH205" i="2"/>
  <c r="BG205" i="2"/>
  <c r="BF205" i="2"/>
  <c r="T205" i="2"/>
  <c r="R205" i="2"/>
  <c r="P205" i="2"/>
  <c r="BK205" i="2"/>
  <c r="J205" i="2"/>
  <c r="BE205" i="2" s="1"/>
  <c r="BI204" i="2"/>
  <c r="BH204" i="2"/>
  <c r="BG204" i="2"/>
  <c r="BF204" i="2"/>
  <c r="BE204" i="2"/>
  <c r="T204" i="2"/>
  <c r="R204" i="2"/>
  <c r="P204" i="2"/>
  <c r="BK204" i="2"/>
  <c r="J204" i="2"/>
  <c r="BI203" i="2"/>
  <c r="BH203" i="2"/>
  <c r="BG203" i="2"/>
  <c r="BF203" i="2"/>
  <c r="T203" i="2"/>
  <c r="R203" i="2"/>
  <c r="P203" i="2"/>
  <c r="BK203" i="2"/>
  <c r="J203" i="2"/>
  <c r="BE203" i="2" s="1"/>
  <c r="BI200" i="2"/>
  <c r="BH200" i="2"/>
  <c r="BG200" i="2"/>
  <c r="BF200" i="2"/>
  <c r="BE200" i="2"/>
  <c r="T200" i="2"/>
  <c r="R200" i="2"/>
  <c r="P200" i="2"/>
  <c r="BK200" i="2"/>
  <c r="J200" i="2"/>
  <c r="BI199" i="2"/>
  <c r="BH199" i="2"/>
  <c r="BG199" i="2"/>
  <c r="BF199" i="2"/>
  <c r="T199" i="2"/>
  <c r="R199" i="2"/>
  <c r="P199" i="2"/>
  <c r="BK199" i="2"/>
  <c r="J199" i="2"/>
  <c r="BE199" i="2" s="1"/>
  <c r="BI196" i="2"/>
  <c r="BH196" i="2"/>
  <c r="BG196" i="2"/>
  <c r="BF196" i="2"/>
  <c r="BE196" i="2"/>
  <c r="T196" i="2"/>
  <c r="R196" i="2"/>
  <c r="P196" i="2"/>
  <c r="BK196" i="2"/>
  <c r="J196" i="2"/>
  <c r="BI194" i="2"/>
  <c r="BH194" i="2"/>
  <c r="BG194" i="2"/>
  <c r="BF194" i="2"/>
  <c r="T194" i="2"/>
  <c r="R194" i="2"/>
  <c r="P194" i="2"/>
  <c r="BK194" i="2"/>
  <c r="J194" i="2"/>
  <c r="BE194" i="2" s="1"/>
  <c r="BI191" i="2"/>
  <c r="BH191" i="2"/>
  <c r="BG191" i="2"/>
  <c r="BF191" i="2"/>
  <c r="BE191" i="2"/>
  <c r="T191" i="2"/>
  <c r="R191" i="2"/>
  <c r="P191" i="2"/>
  <c r="BK191" i="2"/>
  <c r="J191" i="2"/>
  <c r="BI189" i="2"/>
  <c r="BH189" i="2"/>
  <c r="BG189" i="2"/>
  <c r="BF189" i="2"/>
  <c r="T189" i="2"/>
  <c r="T185" i="2" s="1"/>
  <c r="R189" i="2"/>
  <c r="P189" i="2"/>
  <c r="BK189" i="2"/>
  <c r="J189" i="2"/>
  <c r="BE189" i="2" s="1"/>
  <c r="BI186" i="2"/>
  <c r="BH186" i="2"/>
  <c r="BG186" i="2"/>
  <c r="BF186" i="2"/>
  <c r="BE186" i="2"/>
  <c r="T186" i="2"/>
  <c r="R186" i="2"/>
  <c r="R185" i="2" s="1"/>
  <c r="P186" i="2"/>
  <c r="BK186" i="2"/>
  <c r="J186" i="2"/>
  <c r="BI184" i="2"/>
  <c r="F34" i="2" s="1"/>
  <c r="BD52" i="1" s="1"/>
  <c r="BH184" i="2"/>
  <c r="BG184" i="2"/>
  <c r="BF184" i="2"/>
  <c r="BE184" i="2"/>
  <c r="T184" i="2"/>
  <c r="R184" i="2"/>
  <c r="P184" i="2"/>
  <c r="BK184" i="2"/>
  <c r="J184" i="2"/>
  <c r="BI181" i="2"/>
  <c r="BH181" i="2"/>
  <c r="BG181" i="2"/>
  <c r="BF181" i="2"/>
  <c r="T181" i="2"/>
  <c r="R181" i="2"/>
  <c r="P181" i="2"/>
  <c r="BK181" i="2"/>
  <c r="J181" i="2"/>
  <c r="BE181" i="2" s="1"/>
  <c r="BI180" i="2"/>
  <c r="BH180" i="2"/>
  <c r="BG180" i="2"/>
  <c r="BF180" i="2"/>
  <c r="BE180" i="2"/>
  <c r="T180" i="2"/>
  <c r="R180" i="2"/>
  <c r="P180" i="2"/>
  <c r="BK180" i="2"/>
  <c r="J180" i="2"/>
  <c r="BI177" i="2"/>
  <c r="BH177" i="2"/>
  <c r="BG177" i="2"/>
  <c r="BF177" i="2"/>
  <c r="T177" i="2"/>
  <c r="R177" i="2"/>
  <c r="P177" i="2"/>
  <c r="BK177" i="2"/>
  <c r="J177" i="2"/>
  <c r="BE177" i="2" s="1"/>
  <c r="BI168" i="2"/>
  <c r="BH168" i="2"/>
  <c r="BG168" i="2"/>
  <c r="BF168" i="2"/>
  <c r="BE168" i="2"/>
  <c r="T168" i="2"/>
  <c r="T167" i="2" s="1"/>
  <c r="R168" i="2"/>
  <c r="R167" i="2" s="1"/>
  <c r="P168" i="2"/>
  <c r="P167" i="2" s="1"/>
  <c r="BK168" i="2"/>
  <c r="J168" i="2"/>
  <c r="BI164" i="2"/>
  <c r="BH164" i="2"/>
  <c r="BG164" i="2"/>
  <c r="BF164" i="2"/>
  <c r="T164" i="2"/>
  <c r="R164" i="2"/>
  <c r="P164" i="2"/>
  <c r="BK164" i="2"/>
  <c r="J164" i="2"/>
  <c r="BE164" i="2" s="1"/>
  <c r="BI161" i="2"/>
  <c r="BH161" i="2"/>
  <c r="BG161" i="2"/>
  <c r="BF161" i="2"/>
  <c r="BE161" i="2"/>
  <c r="T161" i="2"/>
  <c r="R161" i="2"/>
  <c r="R160" i="2" s="1"/>
  <c r="P161" i="2"/>
  <c r="P160" i="2" s="1"/>
  <c r="BK161" i="2"/>
  <c r="BK160" i="2" s="1"/>
  <c r="J160" i="2" s="1"/>
  <c r="J60" i="2" s="1"/>
  <c r="J161" i="2"/>
  <c r="BI157" i="2"/>
  <c r="BH157" i="2"/>
  <c r="BG157" i="2"/>
  <c r="BF157" i="2"/>
  <c r="BE157" i="2"/>
  <c r="T157" i="2"/>
  <c r="T156" i="2" s="1"/>
  <c r="R157" i="2"/>
  <c r="P157" i="2"/>
  <c r="P156" i="2" s="1"/>
  <c r="BK157" i="2"/>
  <c r="BK156" i="2" s="1"/>
  <c r="J156" i="2" s="1"/>
  <c r="J59" i="2" s="1"/>
  <c r="J157" i="2"/>
  <c r="BI154" i="2"/>
  <c r="BH154" i="2"/>
  <c r="BG154" i="2"/>
  <c r="BF154" i="2"/>
  <c r="T154" i="2"/>
  <c r="R154" i="2"/>
  <c r="P154" i="2"/>
  <c r="BK154" i="2"/>
  <c r="J154" i="2"/>
  <c r="BE154" i="2" s="1"/>
  <c r="BI142" i="2"/>
  <c r="BH142" i="2"/>
  <c r="BG142" i="2"/>
  <c r="BF142" i="2"/>
  <c r="BE142" i="2"/>
  <c r="T142" i="2"/>
  <c r="R142" i="2"/>
  <c r="P142" i="2"/>
  <c r="BK142" i="2"/>
  <c r="J142" i="2"/>
  <c r="BI140" i="2"/>
  <c r="BH140" i="2"/>
  <c r="BG140" i="2"/>
  <c r="BF140" i="2"/>
  <c r="T140" i="2"/>
  <c r="R140" i="2"/>
  <c r="P140" i="2"/>
  <c r="BK140" i="2"/>
  <c r="J140" i="2"/>
  <c r="BE140" i="2" s="1"/>
  <c r="BI136" i="2"/>
  <c r="BH136" i="2"/>
  <c r="BG136" i="2"/>
  <c r="BF136" i="2"/>
  <c r="BE136" i="2"/>
  <c r="T136" i="2"/>
  <c r="R136" i="2"/>
  <c r="P136" i="2"/>
  <c r="BK136" i="2"/>
  <c r="J136" i="2"/>
  <c r="BI135" i="2"/>
  <c r="BH135" i="2"/>
  <c r="BG135" i="2"/>
  <c r="BF135" i="2"/>
  <c r="T135" i="2"/>
  <c r="R135" i="2"/>
  <c r="P135" i="2"/>
  <c r="BK135" i="2"/>
  <c r="J135" i="2"/>
  <c r="BE135" i="2" s="1"/>
  <c r="BI134" i="2"/>
  <c r="BH134" i="2"/>
  <c r="BG134" i="2"/>
  <c r="BF134" i="2"/>
  <c r="BE134" i="2"/>
  <c r="T134" i="2"/>
  <c r="R134" i="2"/>
  <c r="P134" i="2"/>
  <c r="BK134" i="2"/>
  <c r="J134" i="2"/>
  <c r="BI132" i="2"/>
  <c r="BH132" i="2"/>
  <c r="BG132" i="2"/>
  <c r="BF132" i="2"/>
  <c r="T132" i="2"/>
  <c r="R132" i="2"/>
  <c r="P132" i="2"/>
  <c r="BK132" i="2"/>
  <c r="J132" i="2"/>
  <c r="BE132" i="2" s="1"/>
  <c r="BI129" i="2"/>
  <c r="BH129" i="2"/>
  <c r="BG129" i="2"/>
  <c r="BF129" i="2"/>
  <c r="BE129" i="2"/>
  <c r="T129" i="2"/>
  <c r="R129" i="2"/>
  <c r="P129" i="2"/>
  <c r="BK129" i="2"/>
  <c r="J129" i="2"/>
  <c r="BI126" i="2"/>
  <c r="BH126" i="2"/>
  <c r="BG126" i="2"/>
  <c r="BF126" i="2"/>
  <c r="T126" i="2"/>
  <c r="R126" i="2"/>
  <c r="P126" i="2"/>
  <c r="BK126" i="2"/>
  <c r="J126" i="2"/>
  <c r="BE126" i="2" s="1"/>
  <c r="BI125" i="2"/>
  <c r="BH125" i="2"/>
  <c r="BG125" i="2"/>
  <c r="BF125" i="2"/>
  <c r="BE125" i="2"/>
  <c r="T125" i="2"/>
  <c r="R125" i="2"/>
  <c r="P125" i="2"/>
  <c r="BK125" i="2"/>
  <c r="J125" i="2"/>
  <c r="BI124" i="2"/>
  <c r="BH124" i="2"/>
  <c r="BG124" i="2"/>
  <c r="BF124" i="2"/>
  <c r="T124" i="2"/>
  <c r="R124" i="2"/>
  <c r="P124" i="2"/>
  <c r="BK124" i="2"/>
  <c r="J124" i="2"/>
  <c r="BE124" i="2" s="1"/>
  <c r="BI119" i="2"/>
  <c r="BH119" i="2"/>
  <c r="BG119" i="2"/>
  <c r="BF119" i="2"/>
  <c r="BE119" i="2"/>
  <c r="T119" i="2"/>
  <c r="R119" i="2"/>
  <c r="P119" i="2"/>
  <c r="BK119" i="2"/>
  <c r="J119" i="2"/>
  <c r="BI114" i="2"/>
  <c r="BH114" i="2"/>
  <c r="BG114" i="2"/>
  <c r="BF114" i="2"/>
  <c r="T114" i="2"/>
  <c r="R114" i="2"/>
  <c r="P114" i="2"/>
  <c r="BK114" i="2"/>
  <c r="J114" i="2"/>
  <c r="BE114" i="2" s="1"/>
  <c r="BI113" i="2"/>
  <c r="BH113" i="2"/>
  <c r="BG113" i="2"/>
  <c r="BF113" i="2"/>
  <c r="BE113" i="2"/>
  <c r="T113" i="2"/>
  <c r="R113" i="2"/>
  <c r="P113" i="2"/>
  <c r="BK113" i="2"/>
  <c r="J113" i="2"/>
  <c r="BI103" i="2"/>
  <c r="BH103" i="2"/>
  <c r="BG103" i="2"/>
  <c r="BF103" i="2"/>
  <c r="T103" i="2"/>
  <c r="R103" i="2"/>
  <c r="P103" i="2"/>
  <c r="BK103" i="2"/>
  <c r="J103" i="2"/>
  <c r="BE103" i="2" s="1"/>
  <c r="BI101" i="2"/>
  <c r="BH101" i="2"/>
  <c r="BG101" i="2"/>
  <c r="BF101" i="2"/>
  <c r="BE101" i="2"/>
  <c r="T101" i="2"/>
  <c r="R101" i="2"/>
  <c r="P101" i="2"/>
  <c r="BK101" i="2"/>
  <c r="J101" i="2"/>
  <c r="BI91" i="2"/>
  <c r="BH91" i="2"/>
  <c r="BG91" i="2"/>
  <c r="BF91" i="2"/>
  <c r="T91" i="2"/>
  <c r="R91" i="2"/>
  <c r="P91" i="2"/>
  <c r="BK91" i="2"/>
  <c r="J91" i="2"/>
  <c r="BE91" i="2" s="1"/>
  <c r="BI90" i="2"/>
  <c r="BH90" i="2"/>
  <c r="BG90" i="2"/>
  <c r="BF90" i="2"/>
  <c r="F31" i="2" s="1"/>
  <c r="BA52" i="1" s="1"/>
  <c r="BE90" i="2"/>
  <c r="T90" i="2"/>
  <c r="R90" i="2"/>
  <c r="P90" i="2"/>
  <c r="BK90" i="2"/>
  <c r="J90" i="2"/>
  <c r="BI87" i="2"/>
  <c r="BH87" i="2"/>
  <c r="BG87" i="2"/>
  <c r="BF87" i="2"/>
  <c r="T87" i="2"/>
  <c r="T86" i="2" s="1"/>
  <c r="R87" i="2"/>
  <c r="R86" i="2" s="1"/>
  <c r="P87" i="2"/>
  <c r="BK87" i="2"/>
  <c r="J87" i="2"/>
  <c r="BE87" i="2" s="1"/>
  <c r="J80" i="2"/>
  <c r="F80" i="2"/>
  <c r="F78" i="2"/>
  <c r="E76" i="2"/>
  <c r="E74" i="2"/>
  <c r="J51" i="2"/>
  <c r="F51" i="2"/>
  <c r="F49" i="2"/>
  <c r="E47" i="2"/>
  <c r="E45" i="2"/>
  <c r="J18" i="2"/>
  <c r="E18" i="2"/>
  <c r="F52" i="2" s="1"/>
  <c r="J17" i="2"/>
  <c r="J12" i="2"/>
  <c r="J78" i="2" s="1"/>
  <c r="E7" i="2"/>
  <c r="AS51" i="1"/>
  <c r="L47" i="1"/>
  <c r="AM46" i="1"/>
  <c r="L46" i="1"/>
  <c r="AM44" i="1"/>
  <c r="L44" i="1"/>
  <c r="L42" i="1"/>
  <c r="L41" i="1"/>
  <c r="BD51" i="1" l="1"/>
  <c r="W30" i="1" s="1"/>
  <c r="R85" i="2"/>
  <c r="R84" i="2" s="1"/>
  <c r="F33" i="2"/>
  <c r="BC52" i="1" s="1"/>
  <c r="P185" i="2"/>
  <c r="BK86" i="2"/>
  <c r="R86" i="3"/>
  <c r="R85" i="3" s="1"/>
  <c r="R84" i="3" s="1"/>
  <c r="F30" i="2"/>
  <c r="AZ52" i="1" s="1"/>
  <c r="J30" i="2"/>
  <c r="AV52" i="1" s="1"/>
  <c r="AT52" i="1" s="1"/>
  <c r="J31" i="2"/>
  <c r="AW52" i="1" s="1"/>
  <c r="BK85" i="3"/>
  <c r="J86" i="3"/>
  <c r="J58" i="3" s="1"/>
  <c r="J30" i="3"/>
  <c r="AV53" i="1" s="1"/>
  <c r="AT53" i="1" s="1"/>
  <c r="F30" i="4"/>
  <c r="AZ54" i="1" s="1"/>
  <c r="J30" i="4"/>
  <c r="AV54" i="1" s="1"/>
  <c r="AT54" i="1" s="1"/>
  <c r="T85" i="4"/>
  <c r="T84" i="4" s="1"/>
  <c r="P86" i="2"/>
  <c r="P85" i="2" s="1"/>
  <c r="P84" i="2" s="1"/>
  <c r="AU52" i="1" s="1"/>
  <c r="F32" i="2"/>
  <c r="BB52" i="1" s="1"/>
  <c r="T160" i="2"/>
  <c r="T85" i="2" s="1"/>
  <c r="T84" i="2" s="1"/>
  <c r="BK167" i="2"/>
  <c r="J167" i="2" s="1"/>
  <c r="J61" i="2" s="1"/>
  <c r="P85" i="3"/>
  <c r="P84" i="3" s="1"/>
  <c r="AU53" i="1" s="1"/>
  <c r="J86" i="4"/>
  <c r="J58" i="4" s="1"/>
  <c r="BK85" i="4"/>
  <c r="J49" i="2"/>
  <c r="F52" i="3"/>
  <c r="J49" i="4"/>
  <c r="F83" i="5"/>
  <c r="R88" i="5"/>
  <c r="R87" i="5" s="1"/>
  <c r="R86" i="5" s="1"/>
  <c r="F32" i="5"/>
  <c r="BB55" i="1" s="1"/>
  <c r="R182" i="5"/>
  <c r="BK299" i="5"/>
  <c r="F31" i="6"/>
  <c r="BA56" i="1" s="1"/>
  <c r="J31" i="6"/>
  <c r="AW56" i="1" s="1"/>
  <c r="F30" i="7"/>
  <c r="AZ57" i="1" s="1"/>
  <c r="F81" i="2"/>
  <c r="F30" i="3"/>
  <c r="AZ53" i="1" s="1"/>
  <c r="F81" i="4"/>
  <c r="J167" i="4"/>
  <c r="J59" i="4" s="1"/>
  <c r="BK88" i="5"/>
  <c r="J30" i="5"/>
  <c r="AV55" i="1" s="1"/>
  <c r="AT55" i="1" s="1"/>
  <c r="F30" i="5"/>
  <c r="AZ55" i="1" s="1"/>
  <c r="F34" i="5"/>
  <c r="BD55" i="1" s="1"/>
  <c r="BK182" i="5"/>
  <c r="J182" i="5" s="1"/>
  <c r="J62" i="5" s="1"/>
  <c r="E76" i="5"/>
  <c r="E45" i="5"/>
  <c r="T87" i="5"/>
  <c r="T86" i="5" s="1"/>
  <c r="R249" i="4"/>
  <c r="R85" i="4" s="1"/>
  <c r="R84" i="4" s="1"/>
  <c r="P88" i="5"/>
  <c r="P87" i="5" s="1"/>
  <c r="P86" i="5" s="1"/>
  <c r="AU55" i="1" s="1"/>
  <c r="F31" i="5"/>
  <c r="BA55" i="1" s="1"/>
  <c r="BA51" i="1" s="1"/>
  <c r="E45" i="6"/>
  <c r="E72" i="6"/>
  <c r="J30" i="6"/>
  <c r="AV56" i="1" s="1"/>
  <c r="AT56" i="1" s="1"/>
  <c r="F30" i="6"/>
  <c r="AZ56" i="1" s="1"/>
  <c r="BK84" i="6"/>
  <c r="F34" i="6"/>
  <c r="BD56" i="1" s="1"/>
  <c r="T156" i="6"/>
  <c r="T169" i="6"/>
  <c r="F31" i="7"/>
  <c r="BA57" i="1" s="1"/>
  <c r="J31" i="7"/>
  <c r="AW57" i="1" s="1"/>
  <c r="R84" i="6"/>
  <c r="R83" i="6" s="1"/>
  <c r="R82" i="6" s="1"/>
  <c r="F32" i="6"/>
  <c r="BB56" i="1" s="1"/>
  <c r="E45" i="7"/>
  <c r="E76" i="7"/>
  <c r="T88" i="7"/>
  <c r="T87" i="7" s="1"/>
  <c r="T86" i="7" s="1"/>
  <c r="F33" i="7"/>
  <c r="BC57" i="1" s="1"/>
  <c r="T182" i="7"/>
  <c r="BK279" i="7"/>
  <c r="J279" i="7" s="1"/>
  <c r="J65" i="7" s="1"/>
  <c r="J280" i="7"/>
  <c r="J66" i="7" s="1"/>
  <c r="T84" i="6"/>
  <c r="F33" i="6"/>
  <c r="BC56" i="1" s="1"/>
  <c r="R169" i="6"/>
  <c r="BK88" i="7"/>
  <c r="J30" i="7"/>
  <c r="AV57" i="1" s="1"/>
  <c r="F34" i="7"/>
  <c r="BD57" i="1" s="1"/>
  <c r="R271" i="7"/>
  <c r="R87" i="7" s="1"/>
  <c r="R86" i="7" s="1"/>
  <c r="AW51" i="1" l="1"/>
  <c r="AK27" i="1" s="1"/>
  <c r="W27" i="1"/>
  <c r="AT57" i="1"/>
  <c r="T83" i="6"/>
  <c r="T82" i="6" s="1"/>
  <c r="BB51" i="1"/>
  <c r="J86" i="2"/>
  <c r="J58" i="2" s="1"/>
  <c r="BK85" i="2"/>
  <c r="AU51" i="1"/>
  <c r="AZ51" i="1"/>
  <c r="BC51" i="1"/>
  <c r="BK87" i="7"/>
  <c r="J88" i="7"/>
  <c r="J58" i="7" s="1"/>
  <c r="BK83" i="6"/>
  <c r="J84" i="6"/>
  <c r="J58" i="6" s="1"/>
  <c r="BK87" i="5"/>
  <c r="J88" i="5"/>
  <c r="J58" i="5" s="1"/>
  <c r="BK298" i="5"/>
  <c r="J298" i="5" s="1"/>
  <c r="J65" i="5" s="1"/>
  <c r="J299" i="5"/>
  <c r="J66" i="5" s="1"/>
  <c r="BK84" i="4"/>
  <c r="J84" i="4" s="1"/>
  <c r="J85" i="4"/>
  <c r="J57" i="4" s="1"/>
  <c r="BK84" i="3"/>
  <c r="J84" i="3" s="1"/>
  <c r="J85" i="3"/>
  <c r="J57" i="3" s="1"/>
  <c r="BK86" i="5" l="1"/>
  <c r="J86" i="5" s="1"/>
  <c r="J87" i="5"/>
  <c r="J57" i="5" s="1"/>
  <c r="J56" i="4"/>
  <c r="J27" i="4"/>
  <c r="J87" i="7"/>
  <c r="J57" i="7" s="1"/>
  <c r="BK86" i="7"/>
  <c r="J86" i="7" s="1"/>
  <c r="BK84" i="2"/>
  <c r="J84" i="2" s="1"/>
  <c r="J85" i="2"/>
  <c r="J57" i="2" s="1"/>
  <c r="AY51" i="1"/>
  <c r="W29" i="1"/>
  <c r="J56" i="3"/>
  <c r="J27" i="3"/>
  <c r="BK82" i="6"/>
  <c r="J82" i="6" s="1"/>
  <c r="J83" i="6"/>
  <c r="J57" i="6" s="1"/>
  <c r="AV51" i="1"/>
  <c r="W26" i="1"/>
  <c r="W28" i="1"/>
  <c r="AX51" i="1"/>
  <c r="AG53" i="1" l="1"/>
  <c r="AN53" i="1" s="1"/>
  <c r="J36" i="3"/>
  <c r="AG54" i="1"/>
  <c r="AN54" i="1" s="1"/>
  <c r="J36" i="4"/>
  <c r="AT51" i="1"/>
  <c r="AK26" i="1"/>
  <c r="J56" i="2"/>
  <c r="J27" i="2"/>
  <c r="J27" i="7"/>
  <c r="J56" i="7"/>
  <c r="J56" i="6"/>
  <c r="J27" i="6"/>
  <c r="J56" i="5"/>
  <c r="J27" i="5"/>
  <c r="AG56" i="1" l="1"/>
  <c r="AN56" i="1" s="1"/>
  <c r="J36" i="6"/>
  <c r="AG52" i="1"/>
  <c r="J36" i="2"/>
  <c r="AG55" i="1"/>
  <c r="AN55" i="1" s="1"/>
  <c r="J36" i="5"/>
  <c r="AG57" i="1"/>
  <c r="AN57" i="1" s="1"/>
  <c r="J36" i="7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<sst xmlns="http://schemas.openxmlformats.org/spreadsheetml/2006/main" count="13246" uniqueCount="1180">
  <si>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</si>
  <si>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</si>
  <si>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</si>
  <si>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</si>
  <si>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</si>
  <si>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</si>
  <si>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</si>
  <si>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{88fc8587-fc6e-43ed-ba36-93a83b9cac15}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</si>
  <si>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</si>
  <si>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</si>
  <si>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</si>
  <si>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</si>
  <si>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</si>
  <si>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</si>
  <si>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</si>
  <si>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</si>
  <si>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</si>
  <si>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2017/11/10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</si>
  <si>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</si>
  <si>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</si>
  <si>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Kostelec nad Orlicí - Projekt pro výstavbu a opravu komunikace Erbenova, Na Spojce a Tůmova</t>
  </si>
  <si>
    <t>KSO:</t>
  </si>
  <si>
    <t>CC-CZ:</t>
  </si>
  <si>
    <t>Místo:</t>
  </si>
  <si>
    <t xml:space="preserve">Kostelec nad Orlicí </t>
  </si>
  <si>
    <t>Datum:</t>
  </si>
  <si>
    <t>10. 11. 2017</t>
  </si>
  <si>
    <t>Zadavatel:</t>
  </si>
  <si>
    <t>IČ:</t>
  </si>
  <si>
    <t>Město Kostelec nad Orlicí, Palackého náměstí 38</t>
  </si>
  <si>
    <t>DIČ:</t>
  </si>
  <si>
    <t>Uchazeč:</t>
  </si>
  <si>
    <t>Vyplň údaj</t>
  </si>
  <si>
    <t>Projektant:</t>
  </si>
  <si>
    <t>Luboš Bartoš</t>
  </si>
  <si>
    <t>True</t>
  </si>
  <si>
    <t>Poznámka:</t>
  </si>
  <si>
    <t>Soupis prací je sestaven za využití položek Cenové soustavy ÚRS. Cenové a technické podmínky položek Cenové soustavy ÚRS, které jsou uvedeny v soupisu prací ( tzn. úvodní části katalogů ) jsou neomezeně dálkově k dispozici na www.cs-urs.cz. Položky soupisu prací, které nemají ve sloupci "Cenová soustava" 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</si>
  <si>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</si>
  <si>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</si>
  <si>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</si>
  <si>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</si>
  <si>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</si>
  <si>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</si>
  <si>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</si>
  <si>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</si>
  <si>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</si>
  <si>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</si>
  <si>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</si>
  <si>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</si>
  <si>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</si>
  <si>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</si>
  <si>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</si>
  <si>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</si>
  <si>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</si>
  <si>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</si>
  <si>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</si>
  <si>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</si>
  <si>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</si>
  <si>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</si>
  <si>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</si>
  <si>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</si>
  <si>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</si>
  <si>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</si>
  <si>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</si>
  <si>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</si>
  <si>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</si>
  <si>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</si>
  <si>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</si>
  <si>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</si>
  <si>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</si>
  <si>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</si>
  <si>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</si>
  <si>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</si>
  <si>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</si>
  <si>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</si>
  <si>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</si>
  <si>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301</t>
  </si>
  <si>
    <t xml:space="preserve">Kanalizace - ul.Erbenova </t>
  </si>
  <si>
    <t>STA</t>
  </si>
  <si>
    <t>1</t>
  </si>
  <si>
    <t>{efff6c2b-1c6d-4082-87a9-38387788bead}</t>
  </si>
  <si>
    <t>2</t>
  </si>
  <si>
    <t>SO 302</t>
  </si>
  <si>
    <t>Kanalizace - ul. Na Spojce</t>
  </si>
  <si>
    <t>{0643fde5-d48f-4945-a538-d5ca77f35933}</t>
  </si>
  <si>
    <t>SO 303</t>
  </si>
  <si>
    <t xml:space="preserve">Kanalizace - ul.Tůmova </t>
  </si>
  <si>
    <t>{aba32f6b-98e1-4e8a-8778-eb6165f801fa}</t>
  </si>
  <si>
    <t>SO 304</t>
  </si>
  <si>
    <t>Vodovod - ul.Erbenova</t>
  </si>
  <si>
    <t>{525173cb-4cf4-48cb-8518-68474153fab5}</t>
  </si>
  <si>
    <t>SO 305</t>
  </si>
  <si>
    <t>Vodovod - ul.Na Spojce</t>
  </si>
  <si>
    <t>{74b0df75-6447-42f1-99dd-0c7a0640904e}</t>
  </si>
  <si>
    <t>SO 306</t>
  </si>
  <si>
    <t>Vodovod - ul.Tůmova</t>
  </si>
  <si>
    <t>{a8fbf8ea-f6fe-4bcd-9dce-40e4f618e30c}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</si>
  <si>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</si>
  <si>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</si>
  <si>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</si>
  <si>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</si>
  <si>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</si>
  <si>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</si>
  <si>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</si>
  <si>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 xml:space="preserve">SO 301 - Kanalizace - ul.Erbenova </t>
  </si>
  <si>
    <t>REKAPITULACE ČLENĚNÍ SOUPISU PRACÍ</t>
  </si>
  <si>
    <t>Kód dílu - Popis</t>
  </si>
  <si>
    <t>Cena celkem [CZK]</t>
  </si>
  <si>
    <t>Náklady soupisu celkem</t>
  </si>
  <si>
    <t>-1</t>
  </si>
  <si>
    <t>HSV -  Práce a dodávky HSV</t>
  </si>
  <si>
    <t xml:space="preserve">    1 -  Zemní práce</t>
  </si>
  <si>
    <t xml:space="preserve">      13 -  Zemní práce</t>
  </si>
  <si>
    <t xml:space="preserve">    3 - Svislé a kompletní konstrukce</t>
  </si>
  <si>
    <t xml:space="preserve">    4 - Vodorovné konstrukce</t>
  </si>
  <si>
    <t xml:space="preserve">    8 -  Trubní vedení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</si>
  <si>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</si>
  <si>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</si>
  <si>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</si>
  <si>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</si>
  <si>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</si>
  <si>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</si>
  <si>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</si>
  <si>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</si>
  <si>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</si>
  <si>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</si>
  <si>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</si>
  <si>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</si>
  <si>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</si>
  <si>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</si>
  <si>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</si>
  <si>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</si>
  <si>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</si>
  <si>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 xml:space="preserve"> Práce a dodávky HSV</t>
  </si>
  <si>
    <t>ROZPOCET</t>
  </si>
  <si>
    <t xml:space="preserve"> Zemní práce</t>
  </si>
  <si>
    <t>K</t>
  </si>
  <si>
    <t>115101201</t>
  </si>
  <si>
    <t>Čerpání vody na dopravní výšku do 10 m průměrný přítok do 500 l/min</t>
  </si>
  <si>
    <t>hod</t>
  </si>
  <si>
    <t>CS ÚRS 2017 01</t>
  </si>
  <si>
    <t>4</t>
  </si>
  <si>
    <t>1577155628</t>
  </si>
  <si>
    <t>VV</t>
  </si>
  <si>
    <t>528</t>
  </si>
  <si>
    <t>"viz výkresy PD C.2.1. SO 301 č.přílohy 1.- 4."</t>
  </si>
  <si>
    <t>115101301</t>
  </si>
  <si>
    <t>Pohotovost čerpací soupravy pro dopravní výšku do 10 m přítok do 500 l/min</t>
  </si>
  <si>
    <t>den</t>
  </si>
  <si>
    <t>-1540106543</t>
  </si>
  <si>
    <t>3</t>
  </si>
  <si>
    <t>132201202</t>
  </si>
  <si>
    <t>Hloubení rýh š do 2000 mm v hornině tř. 3 objemu do 1000 m3</t>
  </si>
  <si>
    <t>m3</t>
  </si>
  <si>
    <t>-1979758881</t>
  </si>
  <si>
    <t>"kanalizace ul.Erbenova"</t>
  </si>
  <si>
    <t>198,68*1,3*2,45</t>
  </si>
  <si>
    <t>"kanalizační přípojky"</t>
  </si>
  <si>
    <t>182*1,1*1,8</t>
  </si>
  <si>
    <t>"přípojky UV"</t>
  </si>
  <si>
    <t>16*1,1*1,8</t>
  </si>
  <si>
    <t>Součet</t>
  </si>
  <si>
    <t>1024,836*0,6"zatřídění 60% v zemině tř.3"</t>
  </si>
  <si>
    <t>132201209</t>
  </si>
  <si>
    <t>Příplatek za lepivost k hloubení rýh š do 2000 mm v hornině tř. 3</t>
  </si>
  <si>
    <t>217428434</t>
  </si>
  <si>
    <t>614,902*0,5 'Přepočtené koeficientem množství</t>
  </si>
  <si>
    <t>5</t>
  </si>
  <si>
    <t>132301202</t>
  </si>
  <si>
    <t>Hloubení rýh š do 2000 mm v hornině tř. 4 objemu do 1000 m3</t>
  </si>
  <si>
    <t>-1636670222</t>
  </si>
  <si>
    <t>1024,836*0,4"zatřídění 40% v zemině tř.4"</t>
  </si>
  <si>
    <t>6</t>
  </si>
  <si>
    <t>132301209</t>
  </si>
  <si>
    <t>Příplatek za lepivost k hloubení rýh š do 2000 mm v hornině tř. 4</t>
  </si>
  <si>
    <t>-1025150207</t>
  </si>
  <si>
    <t>7</t>
  </si>
  <si>
    <t>151101101</t>
  </si>
  <si>
    <t>Zřízení příložného pažení a rozepření stěn rýh hl do 2 m</t>
  </si>
  <si>
    <t>m2</t>
  </si>
  <si>
    <t>501209139</t>
  </si>
  <si>
    <t>198,68*2*2</t>
  </si>
  <si>
    <t>8</t>
  </si>
  <si>
    <t>151101102</t>
  </si>
  <si>
    <t>Zřízení příložného pažení a rozepření stěn rýh hl do 4 m</t>
  </si>
  <si>
    <t>-837821583</t>
  </si>
  <si>
    <t>198,68*2*0,45</t>
  </si>
  <si>
    <t>9</t>
  </si>
  <si>
    <t>151101111</t>
  </si>
  <si>
    <t>Odstranění příložného pažení a rozepření stěn rýh hl do 2 m</t>
  </si>
  <si>
    <t>941567996</t>
  </si>
  <si>
    <t>10</t>
  </si>
  <si>
    <t>151101112</t>
  </si>
  <si>
    <t>Odstranění příložného pažení a rozepření stěn rýh hl do 4 m</t>
  </si>
  <si>
    <t>904360367</t>
  </si>
  <si>
    <t>11</t>
  </si>
  <si>
    <t>161101101</t>
  </si>
  <si>
    <t>Svislé přemístění výkopku z horniny tř. 1 až 4 hl výkopu do 2,5 m</t>
  </si>
  <si>
    <t>-915689899</t>
  </si>
  <si>
    <t>1024,836*0,55</t>
  </si>
  <si>
    <t>12</t>
  </si>
  <si>
    <t>162701105</t>
  </si>
  <si>
    <t>Vodorovné přemístění do 10000 m výkopku/sypaniny z horniny tř. 1 až 4</t>
  </si>
  <si>
    <t>-1470804218</t>
  </si>
  <si>
    <t>1024,836</t>
  </si>
  <si>
    <t>13</t>
  </si>
  <si>
    <t>162701109</t>
  </si>
  <si>
    <t>Příplatek k vodorovnému přemístění výkopku/sypaniny z horniny tř. 1 až 4 ZKD 1000 m přes 10000 m</t>
  </si>
  <si>
    <t>-338655927</t>
  </si>
  <si>
    <t>1024,836*2 'Přepočtené koeficientem množství</t>
  </si>
  <si>
    <t>14</t>
  </si>
  <si>
    <t>171201201</t>
  </si>
  <si>
    <t>Uložení sypaniny na skládky</t>
  </si>
  <si>
    <t>1382211662</t>
  </si>
  <si>
    <t>171201211</t>
  </si>
  <si>
    <t>Poplatek za uložení odpadu ze sypaniny na skládce (skládkovné)</t>
  </si>
  <si>
    <t>t</t>
  </si>
  <si>
    <t>325867566</t>
  </si>
  <si>
    <t>16</t>
  </si>
  <si>
    <t>174101101</t>
  </si>
  <si>
    <t>Zásyp jam, šachet rýh nebo kolem objektů sypaninou se zhutněním</t>
  </si>
  <si>
    <t>-236373667</t>
  </si>
  <si>
    <t>1024,836-293,747-47,608</t>
  </si>
  <si>
    <t>17</t>
  </si>
  <si>
    <t>M</t>
  </si>
  <si>
    <t>583312020</t>
  </si>
  <si>
    <t>štěrkodrť netříděná do 100 mm amfibolit</t>
  </si>
  <si>
    <t>-1999391046</t>
  </si>
  <si>
    <t>683,481*2 'Přepočtené koeficientem množství</t>
  </si>
  <si>
    <t>18</t>
  </si>
  <si>
    <t>175101101</t>
  </si>
  <si>
    <t>Obsypání potrubí bez prohození sypaniny z hornin tř. 1 až 4 uloženým do 3 m od kraje výkopu</t>
  </si>
  <si>
    <t>415639636</t>
  </si>
  <si>
    <t>198,68*1,3*0,8</t>
  </si>
  <si>
    <t>182*1,1*0,4</t>
  </si>
  <si>
    <t>16*1,1*0,4</t>
  </si>
  <si>
    <t>Mezisoučet</t>
  </si>
  <si>
    <t>-3,14*(0,3)^2*198,68</t>
  </si>
  <si>
    <t>19</t>
  </si>
  <si>
    <t>583373020</t>
  </si>
  <si>
    <t>štěrkopísek frakce 0-16</t>
  </si>
  <si>
    <t>-1840071833</t>
  </si>
  <si>
    <t>237,6*2 'Přepočtené koeficientem množství</t>
  </si>
  <si>
    <t>20</t>
  </si>
  <si>
    <t>130001101</t>
  </si>
  <si>
    <t>Příplatek za ztížení vykopávky v blízkosti podzemního vedení</t>
  </si>
  <si>
    <t>786925193</t>
  </si>
  <si>
    <t>1024,836*0,1</t>
  </si>
  <si>
    <t>Svislé a kompletní konstrukce</t>
  </si>
  <si>
    <t>358315114</t>
  </si>
  <si>
    <t>Bourání šachty, stoky kompletní nebo otvorů z prostého betonu plochy do 4 m2</t>
  </si>
  <si>
    <t>1235911712</t>
  </si>
  <si>
    <t>3,14*0,6*0,1*198,70</t>
  </si>
  <si>
    <t>22</t>
  </si>
  <si>
    <t>359901211</t>
  </si>
  <si>
    <t>Monitoring stoky jakékoli výšky na nové kanalizaci</t>
  </si>
  <si>
    <t>m</t>
  </si>
  <si>
    <t>1607526277</t>
  </si>
  <si>
    <t>198,70</t>
  </si>
  <si>
    <t>Vodorovné konstrukce</t>
  </si>
  <si>
    <t>23</t>
  </si>
  <si>
    <t>451573111</t>
  </si>
  <si>
    <t>Lože pod potrubí otevřený výkop ze štěrkopísku</t>
  </si>
  <si>
    <t>743639354</t>
  </si>
  <si>
    <t>198,68*1,3*0,1</t>
  </si>
  <si>
    <t>182*1,1*0,1</t>
  </si>
  <si>
    <t>16*1,1*0,1</t>
  </si>
  <si>
    <t>24</t>
  </si>
  <si>
    <t>452112111</t>
  </si>
  <si>
    <t>Osazení betonových prstenců nebo rámů v do 100 mm</t>
  </si>
  <si>
    <t>kus</t>
  </si>
  <si>
    <t>1922583932</t>
  </si>
  <si>
    <t>25</t>
  </si>
  <si>
    <t>592241750</t>
  </si>
  <si>
    <t>prstenec betonový vyrovnávací TBW-Q 625/60/120 62,5x6x12 cm</t>
  </si>
  <si>
    <t>732013052</t>
  </si>
  <si>
    <t>26</t>
  </si>
  <si>
    <t>452112121</t>
  </si>
  <si>
    <t>Osazení betonových prstenců nebo rámů v do 200 mm</t>
  </si>
  <si>
    <t>955267272</t>
  </si>
  <si>
    <t>27</t>
  </si>
  <si>
    <t>592241775</t>
  </si>
  <si>
    <t>prstenec betonový vyrovnávací TBW-Q 625/120/120 62,5x12x12 cm</t>
  </si>
  <si>
    <t>2064125361</t>
  </si>
  <si>
    <t xml:space="preserve"> Trubní vedení</t>
  </si>
  <si>
    <t>28</t>
  </si>
  <si>
    <t>871353121</t>
  </si>
  <si>
    <t>Montáž kanalizačního potrubí z PVC těsněné gumovým kroužkem otevřený výkop sklon do 20 % DN 200</t>
  </si>
  <si>
    <t>-1518871737</t>
  </si>
  <si>
    <t>182+16</t>
  </si>
  <si>
    <t>29</t>
  </si>
  <si>
    <t>286110R00</t>
  </si>
  <si>
    <t>trubka kanalizace plastová s hrdlem PVC SN 12 DN 200/6</t>
  </si>
  <si>
    <t>349652404</t>
  </si>
  <si>
    <t>198/6*1,03</t>
  </si>
  <si>
    <t>30</t>
  </si>
  <si>
    <t>871443121</t>
  </si>
  <si>
    <t>Montáž kanalizačního potrubí z PVC těsněné gumovým kroužkem otevřený výkop sklon do 20 % DN 600</t>
  </si>
  <si>
    <t>519452296</t>
  </si>
  <si>
    <t>198,7</t>
  </si>
  <si>
    <t>31</t>
  </si>
  <si>
    <t>286121R00</t>
  </si>
  <si>
    <t>trubka kanalizačn plastová s hrdlem PVC SN16  600/6 m</t>
  </si>
  <si>
    <t>846174789</t>
  </si>
  <si>
    <t>198,700/6*1,03</t>
  </si>
  <si>
    <t>32</t>
  </si>
  <si>
    <t>877355211</t>
  </si>
  <si>
    <t>Montáž tvarovek z tvrdého PVC-systém KG jednoosé DN 200</t>
  </si>
  <si>
    <t>1527623174</t>
  </si>
  <si>
    <t>36</t>
  </si>
  <si>
    <t>33</t>
  </si>
  <si>
    <t>286122065</t>
  </si>
  <si>
    <t>koleno kanalizační z PVC 200/45°</t>
  </si>
  <si>
    <t>675851786</t>
  </si>
  <si>
    <t>34</t>
  </si>
  <si>
    <t>877440430</t>
  </si>
  <si>
    <t>Montáž spojek na potrubí z PP trub korugovaných  DN 600</t>
  </si>
  <si>
    <t>880179699</t>
  </si>
  <si>
    <t>35</t>
  </si>
  <si>
    <t>286174265</t>
  </si>
  <si>
    <t>spojka pružná DN 300</t>
  </si>
  <si>
    <t>-364146900</t>
  </si>
  <si>
    <t>877440420</t>
  </si>
  <si>
    <t>Montáž odboček na potrubí z PP trub korugovaných DN 600</t>
  </si>
  <si>
    <t>-535523391</t>
  </si>
  <si>
    <t>37</t>
  </si>
  <si>
    <t>286174125</t>
  </si>
  <si>
    <t>odbočka sedlová DN 600/200</t>
  </si>
  <si>
    <t>727565829</t>
  </si>
  <si>
    <t>38</t>
  </si>
  <si>
    <t>892351111</t>
  </si>
  <si>
    <t>Tlaková zkouška vodou potrubí DN 150 nebo 200</t>
  </si>
  <si>
    <t>1454097646</t>
  </si>
  <si>
    <t>39</t>
  </si>
  <si>
    <t>894118001</t>
  </si>
  <si>
    <t>Příplatek ZKD 0,60 m výšky vstupu na potrubí</t>
  </si>
  <si>
    <t>1816803068</t>
  </si>
  <si>
    <t>"viz výkresy PD část C.2.1."</t>
  </si>
  <si>
    <t>40</t>
  </si>
  <si>
    <t>894211151</t>
  </si>
  <si>
    <t>Šachty kanalizační kruhové z prostého betonu na potrubí DN 550 nebo 600 dno beton tř. C 25/30</t>
  </si>
  <si>
    <t>-1993294317</t>
  </si>
  <si>
    <t>41</t>
  </si>
  <si>
    <t>894411151</t>
  </si>
  <si>
    <t>Zřízení šachet kanalizačních z betonových dílců na potrubí DN 600 dno beton tř. C 25/30</t>
  </si>
  <si>
    <t>2090497089</t>
  </si>
  <si>
    <t>42</t>
  </si>
  <si>
    <t>592241R00</t>
  </si>
  <si>
    <t>dno betonové šachtové TBZ-Q.1 120/1347 KOM</t>
  </si>
  <si>
    <t>-517350051</t>
  </si>
  <si>
    <t>43</t>
  </si>
  <si>
    <t>592241R10</t>
  </si>
  <si>
    <t>dno betonové šachtové TBZ-Q.1 120/1297 KOM</t>
  </si>
  <si>
    <t>-262253027</t>
  </si>
  <si>
    <t>44</t>
  </si>
  <si>
    <t>592243555</t>
  </si>
  <si>
    <t>těsnění elastomerové pro spojení šachetních dílů DN 1000</t>
  </si>
  <si>
    <t>808700593</t>
  </si>
  <si>
    <t>45</t>
  </si>
  <si>
    <t>592243065</t>
  </si>
  <si>
    <t>skruž betonová šachetní TBS-Q.1 120/50 D120x50 cm</t>
  </si>
  <si>
    <t>1214166095</t>
  </si>
  <si>
    <t>46</t>
  </si>
  <si>
    <t>592243075</t>
  </si>
  <si>
    <t>skruž betonová šachetní TBS-Q.1 120/100 D120x100 cm</t>
  </si>
  <si>
    <t>567612655</t>
  </si>
  <si>
    <t>47</t>
  </si>
  <si>
    <t>592243155</t>
  </si>
  <si>
    <t xml:space="preserve">deska betonová zákrytová TZK-Q.1 120-63/17 </t>
  </si>
  <si>
    <t>1701746767</t>
  </si>
  <si>
    <t>48</t>
  </si>
  <si>
    <t>894811126</t>
  </si>
  <si>
    <t>Revizní šachta z PVC systém RV typ přímý, DN 315/200 hl od 2160 do 2530 mm</t>
  </si>
  <si>
    <t>-1894645198</t>
  </si>
  <si>
    <t>49</t>
  </si>
  <si>
    <t>899.R01</t>
  </si>
  <si>
    <t xml:space="preserve">Propojení stávajících kanalizačních potrubí  přípojek – přechodka beton plast, montáž a dodávka </t>
  </si>
  <si>
    <t>-23963239</t>
  </si>
  <si>
    <t>50</t>
  </si>
  <si>
    <t>899.R02</t>
  </si>
  <si>
    <t xml:space="preserve">Provizorní připojení nové kanalizace na stávajícív průběhu provádění </t>
  </si>
  <si>
    <t>soubor</t>
  </si>
  <si>
    <t>-1791386517</t>
  </si>
  <si>
    <t>51</t>
  </si>
  <si>
    <t>899.R03</t>
  </si>
  <si>
    <t xml:space="preserve">Napojení na stávající rozvod  a další práce a materiál ve výkaze neuvedený avšak nezbytně nutný k řádnému zkompletování </t>
  </si>
  <si>
    <t>-64199178</t>
  </si>
  <si>
    <t>52</t>
  </si>
  <si>
    <t>899102111</t>
  </si>
  <si>
    <t>Osazení poklopů litinových nebo ocelových včetně rámů hmotnosti nad 50 do 100 kg</t>
  </si>
  <si>
    <t>-873614171</t>
  </si>
  <si>
    <t>53</t>
  </si>
  <si>
    <t>286611R00</t>
  </si>
  <si>
    <t xml:space="preserve">teleskop s gumovou manžetou a litinovým poklopem DN 315, nosnost 40t + pryžová manžeta </t>
  </si>
  <si>
    <t>1890562299</t>
  </si>
  <si>
    <t>54</t>
  </si>
  <si>
    <t>899104111</t>
  </si>
  <si>
    <t>Osazení poklopů litinových nebo ocelových včetně rámů hmotnosti nad 150 kg</t>
  </si>
  <si>
    <t>1205985168</t>
  </si>
  <si>
    <t>55</t>
  </si>
  <si>
    <t>552434420</t>
  </si>
  <si>
    <t>poklop na vstupní šachtu litinový 600 D400, vzor DIN</t>
  </si>
  <si>
    <t>-2081622962</t>
  </si>
  <si>
    <t>997</t>
  </si>
  <si>
    <t>Přesun sutě</t>
  </si>
  <si>
    <t>56</t>
  </si>
  <si>
    <t>997221571</t>
  </si>
  <si>
    <t>Vodorovná doprava vybouraných hmot do 1 km</t>
  </si>
  <si>
    <t>-1292075522</t>
  </si>
  <si>
    <t>57</t>
  </si>
  <si>
    <t>997221579</t>
  </si>
  <si>
    <t>Příplatek ZKD 1 km u vodorovné dopravy vybouraných hmot</t>
  </si>
  <si>
    <t>685646328</t>
  </si>
  <si>
    <t>82,357*9 'Přepočtené koeficientem množství</t>
  </si>
  <si>
    <t>58</t>
  </si>
  <si>
    <t>997221612</t>
  </si>
  <si>
    <t>Nakládání vybouraných hmot na dopravní prostředky pro vodorovnou dopravu</t>
  </si>
  <si>
    <t>-1512571888</t>
  </si>
  <si>
    <t>59</t>
  </si>
  <si>
    <t>997221815</t>
  </si>
  <si>
    <t>Poplatek za uložení betonového odpadu na skládce (skládkovné)</t>
  </si>
  <si>
    <t>562167548</t>
  </si>
  <si>
    <t>998</t>
  </si>
  <si>
    <t>Přesun hmot</t>
  </si>
  <si>
    <t>60</t>
  </si>
  <si>
    <t>998276101</t>
  </si>
  <si>
    <t>Přesun hmot pro trubní vedení z trub z plastických hmot otevřený výkop</t>
  </si>
  <si>
    <t>74548910</t>
  </si>
  <si>
    <t>SO 302 - Kanalizace - ul. Na Spojce</t>
  </si>
  <si>
    <t>HSV - Práce a dodávky HSV</t>
  </si>
  <si>
    <t xml:space="preserve">    1 - Zemní práce</t>
  </si>
  <si>
    <t xml:space="preserve">      13 - Zemní práce - hloubené vykopávky</t>
  </si>
  <si>
    <t>Práce a dodávky HSV</t>
  </si>
  <si>
    <t>Zemní práce</t>
  </si>
  <si>
    <t>Čerpání vody na dopravní výšku do 10 m s uvažovaným průměrným přítokem do 500 l/min</t>
  </si>
  <si>
    <t>1599534234</t>
  </si>
  <si>
    <t>72"viz výkresy PD C.3. SO 302 č.přílohy 1.- 4."</t>
  </si>
  <si>
    <t>Pohotovost záložní čerpací soupravy pro dopravní výšku do 10 m s uvažovaným průměrným přítokem do 500 l/min</t>
  </si>
  <si>
    <t>-968171645</t>
  </si>
  <si>
    <t>Hloubení zapažených i nezapažených rýh šířky přes 600 do 2 000 mm s urovnáním dna do předepsaného profilu a spádu v hornině tř. 3 přes 100 do 1 000 m3</t>
  </si>
  <si>
    <t>957476301</t>
  </si>
  <si>
    <t>"kanalizačních přípojky"</t>
  </si>
  <si>
    <t>22*0,9*1,9</t>
  </si>
  <si>
    <t>"ul.Na spojce"</t>
  </si>
  <si>
    <t>45*1*2,21</t>
  </si>
  <si>
    <t>137,070*0,6"zatřídění 60% v zemině tř.3"</t>
  </si>
  <si>
    <t>"viz výkresy PD C.3. SO 302 č.přílohy 1.- 4."</t>
  </si>
  <si>
    <t>Hloubení zapažených i nezapažených rýh šířky přes 600 do 2 000 mm s urovnáním dna do předepsaného profilu a spádu v hornině tř. 3 Příplatek k cenám za lepivost horniny tř. 3</t>
  </si>
  <si>
    <t>-127917741</t>
  </si>
  <si>
    <t>82,242*0,5 "Přepočtené koeficientem množství</t>
  </si>
  <si>
    <t>Hloubení zapažených i nezapažených rýh šířky přes 600 do 2 000 mm s urovnáním dna do předepsaného profilu a spádu v hornině tř. 4 přes 100 do 1 000 m3</t>
  </si>
  <si>
    <t>-38957530</t>
  </si>
  <si>
    <t>137,070*0,4"zatřídění 40% v zemině tř.4"</t>
  </si>
  <si>
    <t>Hloubení zapažených i nezapažených rýh šířky přes 600 do 2 000 mm s urovnáním dna do předepsaného profilu a spádu v hornině tř. 4 Příplatek k cenám za lepivost horniny tř. 4</t>
  </si>
  <si>
    <t>-334730802</t>
  </si>
  <si>
    <t>54,828*0,5 "Přepočtené koeficientem množství</t>
  </si>
  <si>
    <t>Zřízení pažení a rozepření stěn rýh pro podzemní vedení pro všechny šířky rýhy příložné pro jakoukoliv mezerovitost, hloubky do 2 m</t>
  </si>
  <si>
    <t>8197266</t>
  </si>
  <si>
    <t>22*2*1,9</t>
  </si>
  <si>
    <t>45*2*2,21</t>
  </si>
  <si>
    <t>Odstranění pažení a rozepření stěn rýh pro podzemní vedení s uložením materiálu na vzdálenost do 3 m od kraje výkopu příložné, hloubky do 2 m</t>
  </si>
  <si>
    <t>613491901</t>
  </si>
  <si>
    <t>Svislé přemístění výkopku bez naložení do dopravní nádoby avšak s vyprázdněním dopravní nádoby na hromadu nebo do dopravního prostředku z horniny tř. 1 až 4, při hloubce výkopu přes 1 do 2,5 m</t>
  </si>
  <si>
    <t>1316131410</t>
  </si>
  <si>
    <t>137,07*0,5"viz položky výkopů"</t>
  </si>
  <si>
    <t>Vodorovné přemístění výkopku nebo sypaniny po suchu na obvyklém dopravním prostředku, bez naložení výkopku, avšak se složením bez rozhrnutí z horniny tř. 1 až 4 na vzdálenost přes 9 000 do 10 000 m</t>
  </si>
  <si>
    <t>-1174769811</t>
  </si>
  <si>
    <t>137,07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</si>
  <si>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</si>
  <si>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1645079943</t>
  </si>
  <si>
    <t>137,07*2 "Přepočtené koeficientem množství</t>
  </si>
  <si>
    <t>-964575953</t>
  </si>
  <si>
    <t>Uložení sypaniny poplatek za uložení sypaniny na skládce ( skládkovné )</t>
  </si>
  <si>
    <t>-707752639</t>
  </si>
  <si>
    <t>337,87*1,8 "Přepočtené koeficientem množství</t>
  </si>
  <si>
    <t>Zásyp sypaninou z jakékoliv horniny s uložením výkopku ve vrstvách se zhutněním jam, šachet, rýh nebo kolem objektů v těchto vykopávkách</t>
  </si>
  <si>
    <t>1674082298</t>
  </si>
  <si>
    <t>137,07-36,9-6,48"položky výkopů, lože potrubí a obsypu potrubí"</t>
  </si>
  <si>
    <t>-1214719932</t>
  </si>
  <si>
    <t>93,69*2 "Přepočtené koeficientem množství</t>
  </si>
  <si>
    <t>Obsypání potrubí sypaninou z vhodných hornin tř. 1 až 4 nebo materiálem připraveným podél výkopu ve vzdálenosti do 3 m od jeho kraje, pro jakoukoliv hloubku výkopu a míru zhutnění bez prohození sypaniny</t>
  </si>
  <si>
    <t>1861740638</t>
  </si>
  <si>
    <t>22*0,9*0,5</t>
  </si>
  <si>
    <t>"ul.Na Spojce"</t>
  </si>
  <si>
    <t>45*1*0,6</t>
  </si>
  <si>
    <t>-3,14*(0,1)^2*22</t>
  </si>
  <si>
    <t>-3,14*(0,15)^2*45</t>
  </si>
  <si>
    <t>Mezisoučet odečet potrubí</t>
  </si>
  <si>
    <t>kamenivo přírodní těžené pro stavební účely  PTK  (drobné, hrubé, štěrkopísky) štěrkopísky ČSN 72  1511-2 frakce   0-16</t>
  </si>
  <si>
    <t>1996540300</t>
  </si>
  <si>
    <t>33,03*2 "Přepočtené koeficientem množství</t>
  </si>
  <si>
    <t>Zemní práce - hloubené vykopávky</t>
  </si>
  <si>
    <t>Příplatek k cenám hloubených vykopávek za ztížení vykopávky v blízkosti podzemního vedení nebo výbušnin pro jakoukoliv třídu horniny</t>
  </si>
  <si>
    <t>483333429</t>
  </si>
  <si>
    <t>137,07*0,15</t>
  </si>
  <si>
    <t>"viz výkresy PD C.3. SO 301 č.přílohy 1.- 4."</t>
  </si>
  <si>
    <t>-2006303925</t>
  </si>
  <si>
    <t>3,14*0,3*0,1*45</t>
  </si>
  <si>
    <t>Monitoring stok (kamerový systém) jakékoli výšky nová kanalizace</t>
  </si>
  <si>
    <t>-692140654</t>
  </si>
  <si>
    <t>22"viz potrubí kanalizačních přípojky"</t>
  </si>
  <si>
    <t>45"viz potrubí ul.Na Spojce"</t>
  </si>
  <si>
    <t>Lože pod potrubí, stoky a drobné objekty v otevřeném výkopu z písku a štěrkopísku do 63 mm</t>
  </si>
  <si>
    <t>1763367201</t>
  </si>
  <si>
    <t>22*0,9*0,1</t>
  </si>
  <si>
    <t>45*1*0,1</t>
  </si>
  <si>
    <t>Osazení betonových dílců prstenců nebo rámů pod poklopy a mříže, výšky do 100 mm</t>
  </si>
  <si>
    <t>-398914650</t>
  </si>
  <si>
    <t>1+1</t>
  </si>
  <si>
    <t>592241356</t>
  </si>
  <si>
    <t>prstenec betonový vyrovnávací TBW-Q.1 63/4</t>
  </si>
  <si>
    <t>284129417</t>
  </si>
  <si>
    <t>592241375</t>
  </si>
  <si>
    <t>prstenec betonový vyrovnávací TBW-Q.1 63/10</t>
  </si>
  <si>
    <t>-969066002</t>
  </si>
  <si>
    <t>Montáž kanalizačního potrubí z plastů z tvrdého PVC těsněných gumovým kroužkem v otevřeném výkopu ve sklonu do 20 % DN 200</t>
  </si>
  <si>
    <t>-1329531985</t>
  </si>
  <si>
    <t>485779430</t>
  </si>
  <si>
    <t>22/6*1,03</t>
  </si>
  <si>
    <t>871373121</t>
  </si>
  <si>
    <t>Montáž kanalizačního potrubí z plastů z tvrdého PVC těsněných gumovým kroužkem v otevřeném výkopu ve sklonu do 20 % DN 300</t>
  </si>
  <si>
    <t>1899581982</t>
  </si>
  <si>
    <t>286111R00</t>
  </si>
  <si>
    <t>trubka kanalizace plastová s hrdlem PVC SN 12 DN 300/6</t>
  </si>
  <si>
    <t>-1074855406</t>
  </si>
  <si>
    <t>45/6*1,03</t>
  </si>
  <si>
    <t>-1462832323</t>
  </si>
  <si>
    <t>1438449650</t>
  </si>
  <si>
    <t>877370430</t>
  </si>
  <si>
    <t>Montáž spojek na potrubí DN 300</t>
  </si>
  <si>
    <t>387777040</t>
  </si>
  <si>
    <t>286174235</t>
  </si>
  <si>
    <t>1622131630</t>
  </si>
  <si>
    <t>877375122</t>
  </si>
  <si>
    <t>Montáž odbočné tvarovky na potrubí z kanalizačních trub z PVC DN 300</t>
  </si>
  <si>
    <t>-135764817</t>
  </si>
  <si>
    <t>4"viz výkresy PD C.3. SO 302 č.přílohy 1.- 4."</t>
  </si>
  <si>
    <t>286114045</t>
  </si>
  <si>
    <t>Trubky z polyvinylchloridu kanalizace domovní a uliční KG - Systém (PVC) PipeLife odbočky KGEA 45° KGEA-300/150/45°</t>
  </si>
  <si>
    <t>1526028124</t>
  </si>
  <si>
    <t>Tlakové zkoušky vodou na potrubí DN 150 nebo 200</t>
  </si>
  <si>
    <t>88554963</t>
  </si>
  <si>
    <t>892381111</t>
  </si>
  <si>
    <t>Tlakové zkoušky vodou na potrubí DN 250, 300 nebo 350</t>
  </si>
  <si>
    <t>785897709</t>
  </si>
  <si>
    <t>894411131</t>
  </si>
  <si>
    <t>Zřízení šachet kanalizačních z betonových dílců výšky vstupu do 1,50 m s obložením dna betonem tř. C 25/30, na potrubí DN přes 300 do 400</t>
  </si>
  <si>
    <t>948437928</t>
  </si>
  <si>
    <t>592243370</t>
  </si>
  <si>
    <t>dno betonové šachty kanalizační přímé TBZ-Q.1 100/60 V max. 40 100/60x40 cm</t>
  </si>
  <si>
    <t>-2038095046</t>
  </si>
  <si>
    <t>592243485</t>
  </si>
  <si>
    <t>-451465226</t>
  </si>
  <si>
    <t>592243050</t>
  </si>
  <si>
    <t>skruž betonová šachetní TBS-Q.1 100/25 D100x25 cm</t>
  </si>
  <si>
    <t>-2005140196</t>
  </si>
  <si>
    <t>592243060</t>
  </si>
  <si>
    <t>Prefabrikáty pro vstupní šachty a drenážní šachtice (betonové a železobetonové) šachty pro odpadní kanály a potrubí uložená v zemi skruže šachetní TBS-Q.1 100/50    D 100 x  50 x 12</t>
  </si>
  <si>
    <t>-2048152397</t>
  </si>
  <si>
    <t>592243125</t>
  </si>
  <si>
    <t xml:space="preserve">konus šachetní betonový TBR-Q.1 100-63/58 </t>
  </si>
  <si>
    <t>828748102</t>
  </si>
  <si>
    <t>Revizní šachta z tvrdého PVC v otevřeném výkopu systém RV typ přímý (DN šachty/DN trubního vedení) DN 315/200, hloubka od 2160 do 2530 mm</t>
  </si>
  <si>
    <t>1303116542</t>
  </si>
  <si>
    <t>"šachty kanalizačních přípojek"</t>
  </si>
  <si>
    <t>Propojení stávajících kanalizačních potrubí  přípojek – přechodka beton plast, montáž a dodávka</t>
  </si>
  <si>
    <t>605408844</t>
  </si>
  <si>
    <t>Provizorní připojení nové kanalizace na stávajícív průběhu provádění</t>
  </si>
  <si>
    <t>-407147904</t>
  </si>
  <si>
    <t>Napojení na stávající rozvod  a další práce a materiál ve výkaze neuvedený avšak nezbytně nutný k řádnému zkompletování</t>
  </si>
  <si>
    <t>-837098286</t>
  </si>
  <si>
    <t>Osazení poklopů litinových a ocelových včetně rámů hmotnosti jednotlivě přes 50 do 100 kg</t>
  </si>
  <si>
    <t>1279230732</t>
  </si>
  <si>
    <t>teleskop s gumovou manžetou a litinovým poklopem DN 315, nosnost 40t + pryžová manžeta</t>
  </si>
  <si>
    <t>-355570674</t>
  </si>
  <si>
    <t>Osazení poklopů litinových a ocelových včetně rámů hmotnosti jednotlivě přes 150 kg</t>
  </si>
  <si>
    <t>-1442930292</t>
  </si>
  <si>
    <t>1335090008</t>
  </si>
  <si>
    <t>1559916944</t>
  </si>
  <si>
    <t>327857903</t>
  </si>
  <si>
    <t>9,326*9 'Přepočtené koeficientem množství</t>
  </si>
  <si>
    <t>455954364</t>
  </si>
  <si>
    <t>-545934774</t>
  </si>
  <si>
    <t>Přesun hmot pro trubní vedení hloubené z trub z plastických hmot nebo sklolaminátových pro vodovody nebo kanalizace v otevřeném výkopu dopravní vzdálenost do 15 m</t>
  </si>
  <si>
    <t>-610719552</t>
  </si>
  <si>
    <t xml:space="preserve">SO 303 - Kanalizace - ul.Tůmova </t>
  </si>
  <si>
    <t>504</t>
  </si>
  <si>
    <t>"viz výkresy PD C.2.3. SO 303 č.přílohy 1.- 4."</t>
  </si>
  <si>
    <t>"kanalizace ul.Tůmova"</t>
  </si>
  <si>
    <t>201,6*1,3*2,56</t>
  </si>
  <si>
    <t>6*1,1*2,87</t>
  </si>
  <si>
    <t>162*1,1*2,35</t>
  </si>
  <si>
    <t>16*1,1*1,95</t>
  </si>
  <si>
    <t>1142,957*0,6"zatřídění 60% v zemině tř.3"</t>
  </si>
  <si>
    <t>685,774*0,5 'Přepočtené koeficientem množství</t>
  </si>
  <si>
    <t>1142,957*0,4"zatřídění 40% v zemině tř.4"</t>
  </si>
  <si>
    <t>201,6*2*2</t>
  </si>
  <si>
    <t>6*2*2</t>
  </si>
  <si>
    <t>162*2*2</t>
  </si>
  <si>
    <t>16*2*1,95</t>
  </si>
  <si>
    <t>201,6*2*0,56</t>
  </si>
  <si>
    <t>6*2*0,87</t>
  </si>
  <si>
    <t>162*2*0,35</t>
  </si>
  <si>
    <t>1142,957*0,55</t>
  </si>
  <si>
    <t>1142,957</t>
  </si>
  <si>
    <t>1142,957*2 'Přepočtené koeficientem množství</t>
  </si>
  <si>
    <t>1142,957*1,8 'Přepočtené koeficientem množství</t>
  </si>
  <si>
    <t>1142,957-291,944-46,448</t>
  </si>
  <si>
    <t>804,565*2 'Přepočtené koeficientem množství</t>
  </si>
  <si>
    <t>201,6*1,3*0,8</t>
  </si>
  <si>
    <t>6*1,1*0,6</t>
  </si>
  <si>
    <t>162*1,1*0,4</t>
  </si>
  <si>
    <t>-3,14*(0,3)^2*201,60</t>
  </si>
  <si>
    <t>234,972*2 'Přepočtené koeficientem množství</t>
  </si>
  <si>
    <t>1142,957*0,1</t>
  </si>
  <si>
    <t>-1842522925</t>
  </si>
  <si>
    <t>3,14*0,6*0,1*201,6</t>
  </si>
  <si>
    <t>201,6+6</t>
  </si>
  <si>
    <t>201,6*1,3*0,1</t>
  </si>
  <si>
    <t>6*1,1*0,1</t>
  </si>
  <si>
    <t>162*1,1*0,1</t>
  </si>
  <si>
    <t>592241760</t>
  </si>
  <si>
    <t>prstenec betonový vyrovnávací 62,5x8x12 cm</t>
  </si>
  <si>
    <t>-1002934394</t>
  </si>
  <si>
    <t>-1656233065</t>
  </si>
  <si>
    <t>351130376</t>
  </si>
  <si>
    <t>6/6*1,03</t>
  </si>
  <si>
    <t>201,6</t>
  </si>
  <si>
    <t>201,6/6*1,03</t>
  </si>
  <si>
    <t>2034830524</t>
  </si>
  <si>
    <t>-934902221</t>
  </si>
  <si>
    <t>-1990414057</t>
  </si>
  <si>
    <t>787016684</t>
  </si>
  <si>
    <t>83,558*9 'Přepočtené koeficientem množství</t>
  </si>
  <si>
    <t>-388241456</t>
  </si>
  <si>
    <t>61</t>
  </si>
  <si>
    <t>-630350223</t>
  </si>
  <si>
    <t>62</t>
  </si>
  <si>
    <t>SO 304 - Vodovod - ul.Erbenova</t>
  </si>
  <si>
    <t xml:space="preserve">    8 - Trubní vedení</t>
  </si>
  <si>
    <t>PSV - Práce a dodávky PSV</t>
  </si>
  <si>
    <t xml:space="preserve">    722 - Zdravotechnika - vnitřní vodovod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</si>
  <si>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</si>
  <si>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</si>
  <si>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2009002701</t>
  </si>
  <si>
    <t>4*0,9</t>
  </si>
  <si>
    <t>"viz výkresy PD C.3.1. SO 304 č.přílohy 1.- 4."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</si>
  <si>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</si>
  <si>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</si>
  <si>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1191859334</t>
  </si>
  <si>
    <t>18*0,9</t>
  </si>
  <si>
    <t>850981809</t>
  </si>
  <si>
    <t>"vodovodní přípojky"</t>
  </si>
  <si>
    <t>105*0,9*1,3</t>
  </si>
  <si>
    <t>"ul.Erbenova"</t>
  </si>
  <si>
    <t>198*0,9*1,3</t>
  </si>
  <si>
    <t>354,510*0,6"zatřídění 60% v zemině tř.3"</t>
  </si>
  <si>
    <t>-154935098</t>
  </si>
  <si>
    <t>212,706*0,5 "Přepočtené koeficientem množství</t>
  </si>
  <si>
    <t>-1650912484</t>
  </si>
  <si>
    <t>354,510*0,4"zatřídění 40% v zemině tř.4"</t>
  </si>
  <si>
    <t>231122160</t>
  </si>
  <si>
    <t>141,804*0,5 "Přepočtené koeficientem množství</t>
  </si>
  <si>
    <t>1898444939</t>
  </si>
  <si>
    <t>105*2*1,3</t>
  </si>
  <si>
    <t>198*2*1,3</t>
  </si>
  <si>
    <t>-1969931033</t>
  </si>
  <si>
    <t>1708027775</t>
  </si>
  <si>
    <t>354,51*0,5"viz položky výkopů"</t>
  </si>
  <si>
    <t>-2058566042</t>
  </si>
  <si>
    <t>354,51</t>
  </si>
  <si>
    <t>1958405548</t>
  </si>
  <si>
    <t>351,51*2</t>
  </si>
  <si>
    <t>-1082128055</t>
  </si>
  <si>
    <t>-1565403211</t>
  </si>
  <si>
    <t>351,510*1,8 "Přepočtené koeficientem množství</t>
  </si>
  <si>
    <t>-442168277</t>
  </si>
  <si>
    <t>354,51-109,08-27,27"položky výkopů, lože potrubí a obsypu potrubí"</t>
  </si>
  <si>
    <t>34649348</t>
  </si>
  <si>
    <t>218,16*2 "Přepočtené koeficientem množství</t>
  </si>
  <si>
    <t>-1757684966</t>
  </si>
  <si>
    <t>105*0,9*0,4</t>
  </si>
  <si>
    <t>198*0,9*0,4</t>
  </si>
  <si>
    <t>-2085651792</t>
  </si>
  <si>
    <t>109,08*2 "Přepočtené koeficientem množství</t>
  </si>
  <si>
    <t>-2137096377</t>
  </si>
  <si>
    <t>354,51*0,15</t>
  </si>
  <si>
    <t>-875736696</t>
  </si>
  <si>
    <t>2*2*0,15*2</t>
  </si>
  <si>
    <t>2*2*0,15</t>
  </si>
  <si>
    <t>1,8</t>
  </si>
  <si>
    <t>1868887546</t>
  </si>
  <si>
    <t>105*0,9*0,1</t>
  </si>
  <si>
    <t>198*0,9*0,1</t>
  </si>
  <si>
    <t>452313131</t>
  </si>
  <si>
    <t>Podkladní a zajišťovací konstrukce z betonu prostého v otevřeném výkopu bloky pro potrubí z betonu tř. C 12/15</t>
  </si>
  <si>
    <t>889071501</t>
  </si>
  <si>
    <t>5*0,25</t>
  </si>
  <si>
    <t>Trubní vedení</t>
  </si>
  <si>
    <t>852241122</t>
  </si>
  <si>
    <t>Montáž potrubí z trub litinových tlakových přírubových normálních délek v otevřeném výkopu, kanálu nebo v šachtě DN 80</t>
  </si>
  <si>
    <t>-339909966</t>
  </si>
  <si>
    <t>1"viz výkresy PD C.3.1. SO 304 č.přílohy 1.- 4."</t>
  </si>
  <si>
    <t>552532410</t>
  </si>
  <si>
    <t>trouba přírubová litinová práškový epoxid tl.250µm FF DN 80 mm délka 500 mm</t>
  </si>
  <si>
    <t>1369465947</t>
  </si>
  <si>
    <t>852311122</t>
  </si>
  <si>
    <t>Montáž potrubí z trub litinových tlakových přírubových normálních délek v otevřeném výkopu, kanálu nebo v šachtě DN 150</t>
  </si>
  <si>
    <t>-1352642257</t>
  </si>
  <si>
    <t>2"viz výkresy PD C.3.1. SO 304 č.přílohy 1.- 4."</t>
  </si>
  <si>
    <t>552532880</t>
  </si>
  <si>
    <t>trouba přírubová litinová práškový epoxid tl.250µm FF DN 150 mm délka 500 mm</t>
  </si>
  <si>
    <t>-415937311</t>
  </si>
  <si>
    <t>857244121</t>
  </si>
  <si>
    <t>Montáž litinových tvarovek na potrubí litinovém tlakovém odbočných na potrubí z trub přírubových v otevřeném výkopu, kanálu nebo v šachtě DN 80</t>
  </si>
  <si>
    <t>1327951960</t>
  </si>
  <si>
    <t>552506425</t>
  </si>
  <si>
    <t>koleno přírubové s patkou PP litinové DN 80</t>
  </si>
  <si>
    <t>-900015191</t>
  </si>
  <si>
    <t>857264122</t>
  </si>
  <si>
    <t>Montáž litinových tvarovek na potrubí litinovém tlakovém odbočných na potrubí z trub přírubových v otevřeném výkopu, kanálu nebo v šachtě DN 100</t>
  </si>
  <si>
    <t>-897828834</t>
  </si>
  <si>
    <t>2+2+1</t>
  </si>
  <si>
    <t>552535130</t>
  </si>
  <si>
    <t>tvarovka přírubová litinová s přírubovou odbočkou T-kus DN 100/50 mm</t>
  </si>
  <si>
    <t>-1365445005</t>
  </si>
  <si>
    <t>552535155</t>
  </si>
  <si>
    <t>tvarovka přírubová litinová s přírubovou odbočkou T-kus DN 100/80 mm</t>
  </si>
  <si>
    <t>932276253</t>
  </si>
  <si>
    <t>552598150</t>
  </si>
  <si>
    <t>přechod přírubový tvárná litina DN100/80 L200 mm</t>
  </si>
  <si>
    <t>1966582672</t>
  </si>
  <si>
    <t>857314122</t>
  </si>
  <si>
    <t>Montáž litinových tvarovek na potrubí litinovém tlakovém odbočných na potrubí z trub přírubových v otevřeném výkopu, kanálu nebo v šachtě DN 150</t>
  </si>
  <si>
    <t>2097184579</t>
  </si>
  <si>
    <t>552535940</t>
  </si>
  <si>
    <t>kříž přírubový litinový,práškový epoxid, tl.250µm TT-kus DN 150/100 mm</t>
  </si>
  <si>
    <t>2124778995</t>
  </si>
  <si>
    <t>871161141</t>
  </si>
  <si>
    <t>Montáž potrubí z PE100 SDR 11 otevřený výkop svařovaných na tupo D 32 x 3,0 mm</t>
  </si>
  <si>
    <t>1535334732</t>
  </si>
  <si>
    <t>75</t>
  </si>
  <si>
    <t>286137520</t>
  </si>
  <si>
    <t>trubky z polyetylénu vodovodní potrubí PE PE LD (rPE) D  32 x 4,4 mm</t>
  </si>
  <si>
    <t>2136970906</t>
  </si>
  <si>
    <t>75*1,03 "Přepočtené koeficientem množství</t>
  </si>
  <si>
    <t>871181141</t>
  </si>
  <si>
    <t>Montáž vodovodního potrubí z plastů v otevřeném výkopu z polyetylenu PE 100 svařovaných na tupo SDR 11/PN16 D 50 x 4,6 mm</t>
  </si>
  <si>
    <t>915655820</t>
  </si>
  <si>
    <t>286137540</t>
  </si>
  <si>
    <t>potrubí vodovodní PE LD (rPE) D 50 x 6,9 mm</t>
  </si>
  <si>
    <t>-742405108</t>
  </si>
  <si>
    <t>30*1,03 'Přepočtené koeficientem množství</t>
  </si>
  <si>
    <t>286123415</t>
  </si>
  <si>
    <t>nákružek lemový  PE100 SDR 11, d 50</t>
  </si>
  <si>
    <t>910803965</t>
  </si>
  <si>
    <t>871251141</t>
  </si>
  <si>
    <t>Montáž potrubí z PE100 SDR 11 otevřený výkop svařovaných na tupo D 110 x 10,0 mm</t>
  </si>
  <si>
    <t>1547343734</t>
  </si>
  <si>
    <t>198</t>
  </si>
  <si>
    <t>286159320</t>
  </si>
  <si>
    <t>trubka vodovodní tlaková RC protect (PE 100 RC) 110x10 SDR 11, kotouče 100 m</t>
  </si>
  <si>
    <t>-1621795251</t>
  </si>
  <si>
    <t>P</t>
  </si>
  <si>
    <t>Poznámka k položce:
barva modrá</t>
  </si>
  <si>
    <t>198*1,03 'Přepočtené koeficientem množství</t>
  </si>
  <si>
    <t>286123455</t>
  </si>
  <si>
    <t>nákružek lemový  PE100 SDR 11, d 110</t>
  </si>
  <si>
    <t>2086110043</t>
  </si>
  <si>
    <t>879171R11</t>
  </si>
  <si>
    <t>Propojení vodovodní přípojky na potrubí DN 32, spojka PE/PE</t>
  </si>
  <si>
    <t>692052850</t>
  </si>
  <si>
    <t>879221R11</t>
  </si>
  <si>
    <t>Propojení vodovodní přípojky na potrubí DN 50, spojka PE/PE</t>
  </si>
  <si>
    <t>-724316725</t>
  </si>
  <si>
    <t>879221R15</t>
  </si>
  <si>
    <t>Propojení vodovodní přípojky na potrubí DN 80, spojka PE/PE</t>
  </si>
  <si>
    <t>611867632</t>
  </si>
  <si>
    <t>879221R20</t>
  </si>
  <si>
    <t>Propojení vodovodní přípojky na potrubí DN 150, spojka PE/PE</t>
  </si>
  <si>
    <t>1005790439</t>
  </si>
  <si>
    <t>891181111</t>
  </si>
  <si>
    <t>Montáž vodovodních šoupátek otevřený výkop DN 40</t>
  </si>
  <si>
    <t>1568604672</t>
  </si>
  <si>
    <t>422211015</t>
  </si>
  <si>
    <t>kulový kohout pro domovní přípojky DN 25x1"</t>
  </si>
  <si>
    <t>782367526</t>
  </si>
  <si>
    <t>422910660</t>
  </si>
  <si>
    <t>souprava zemní pro domovní šoupátka</t>
  </si>
  <si>
    <t>-1338761878</t>
  </si>
  <si>
    <t>891211112</t>
  </si>
  <si>
    <t>Montáž vodovodních šoupátek otevřený výkop DN 50</t>
  </si>
  <si>
    <t>-1882404166</t>
  </si>
  <si>
    <t>422211045</t>
  </si>
  <si>
    <t>šoupátko s přírubami, voda, DN 50 mm PN16</t>
  </si>
  <si>
    <t>650618717</t>
  </si>
  <si>
    <t>422910780</t>
  </si>
  <si>
    <t>souprava zemní pro šoupátka DN 50 mm</t>
  </si>
  <si>
    <t>-1301075116</t>
  </si>
  <si>
    <t>891241111</t>
  </si>
  <si>
    <t>Montáž vodovodních šoupátek otevřený výkop DN 80</t>
  </si>
  <si>
    <t>1197582900</t>
  </si>
  <si>
    <t>422211060</t>
  </si>
  <si>
    <t>šoupátko s přírubami, voda, DN 80 mm PN 16</t>
  </si>
  <si>
    <t>75958711</t>
  </si>
  <si>
    <t>422910635</t>
  </si>
  <si>
    <t>souprava zemní pro šoupátka DN 80</t>
  </si>
  <si>
    <t>556916131</t>
  </si>
  <si>
    <t>891247111</t>
  </si>
  <si>
    <t>Montáž vodovodních armatur na potrubí hydrantů podzemních (bez osazení poklopů) DN 80</t>
  </si>
  <si>
    <t>1433591828</t>
  </si>
  <si>
    <t>422736615</t>
  </si>
  <si>
    <t>hydrant podzemní  DN80 PN16</t>
  </si>
  <si>
    <t>-807269476</t>
  </si>
  <si>
    <t>891261111</t>
  </si>
  <si>
    <t>Montáž vodovodních armatur na potrubí šoupátek v otevřeném výkopu nebo v šachtách s osazením zemní soupravy (bez poklopů) DN 100</t>
  </si>
  <si>
    <t>2075997793</t>
  </si>
  <si>
    <t>422211075</t>
  </si>
  <si>
    <t>šoupátko s přírubami, voda, DN 100 mm</t>
  </si>
  <si>
    <t>-792623991</t>
  </si>
  <si>
    <t>422910815</t>
  </si>
  <si>
    <t>souprava zemní pro šoupátka DN 100-150 mm</t>
  </si>
  <si>
    <t>1954270962</t>
  </si>
  <si>
    <t>891269111</t>
  </si>
  <si>
    <t>Montáž vodovodních armatur na potrubí navrtávacích pasů s ventilem Jt 1 Mpa, na potrubí z trub osinkocementových, litinových, ocelových nebo plastických hmot DN 100</t>
  </si>
  <si>
    <t>1798379752</t>
  </si>
  <si>
    <t>422735490</t>
  </si>
  <si>
    <t>navrtávací pasy HAKU se závitovým výstupem z tvárné litiny, pro vodovodní PE a PVC potrubí 110-1”</t>
  </si>
  <si>
    <t>1121240647</t>
  </si>
  <si>
    <t>891311112</t>
  </si>
  <si>
    <t>Montáž vodovodních armatur na potrubí šoupátek nebo klapek uzavíracích v otevřeném výkopu nebo v šachtách s osazením zemní soupravy (bez poklopů) DN 150</t>
  </si>
  <si>
    <t>-1779987622</t>
  </si>
  <si>
    <t>63</t>
  </si>
  <si>
    <t>422211095</t>
  </si>
  <si>
    <t>šoupátko s přírubami, voda, DN 150 mm PN16</t>
  </si>
  <si>
    <t>2025018090</t>
  </si>
  <si>
    <t>64</t>
  </si>
  <si>
    <t>-1715426716</t>
  </si>
  <si>
    <t>65</t>
  </si>
  <si>
    <t>892233121</t>
  </si>
  <si>
    <t>Proplach a desinfekce vodovodního potrubí DN od 40 do 70</t>
  </si>
  <si>
    <t>-513993480</t>
  </si>
  <si>
    <t>30+75</t>
  </si>
  <si>
    <t>66</t>
  </si>
  <si>
    <t>892241111</t>
  </si>
  <si>
    <t>Tlakové zkoušky vodou na potrubí DN do 80</t>
  </si>
  <si>
    <t>-1268644486</t>
  </si>
  <si>
    <t>67</t>
  </si>
  <si>
    <t>892271111</t>
  </si>
  <si>
    <t>Tlaková zkouška vodou potrubí DN 100 nebo 125</t>
  </si>
  <si>
    <t>-1105172344</t>
  </si>
  <si>
    <t>68</t>
  </si>
  <si>
    <t>892273121</t>
  </si>
  <si>
    <t>Proplach a desinfekce vodovodního potrubí DN od 80 do 125</t>
  </si>
  <si>
    <t>-880741065</t>
  </si>
  <si>
    <t>198"viz výkresy PD C.3.1. SO 304 č.přílohy 1.- 4."</t>
  </si>
  <si>
    <t>69</t>
  </si>
  <si>
    <t>899.R273</t>
  </si>
  <si>
    <t>Propojení se stávajícími řady a další práce a materiál ve výkaze výměr neuvedený avšak nezbytně nutný k řádnému zkompletování díla</t>
  </si>
  <si>
    <t>1187690585</t>
  </si>
  <si>
    <t>70</t>
  </si>
  <si>
    <t>899.R274</t>
  </si>
  <si>
    <t>Rozbor pitné vody zpracovaný odborně způsobilou osobou</t>
  </si>
  <si>
    <t>1332275632</t>
  </si>
  <si>
    <t>71</t>
  </si>
  <si>
    <t>899401112</t>
  </si>
  <si>
    <t>Osazení poklopů litinových šoupátkových</t>
  </si>
  <si>
    <t>1522914775</t>
  </si>
  <si>
    <t>72</t>
  </si>
  <si>
    <t>422913525</t>
  </si>
  <si>
    <t>díly (sestavy) k armaturám průmyslovým poklopy litinové, GGG-400 typ 504 - šoupátkový</t>
  </si>
  <si>
    <t>-1253902436</t>
  </si>
  <si>
    <t>73</t>
  </si>
  <si>
    <t>899401113</t>
  </si>
  <si>
    <t>Osazení poklopů litinových hydrantových</t>
  </si>
  <si>
    <t>-1411111693</t>
  </si>
  <si>
    <t>74</t>
  </si>
  <si>
    <t>422914525</t>
  </si>
  <si>
    <t>poklop litinový hydrantový DN 80</t>
  </si>
  <si>
    <t>1529189571</t>
  </si>
  <si>
    <t>899721111</t>
  </si>
  <si>
    <t>Signalizační vodič na potrubí PVC DN do 150 mm</t>
  </si>
  <si>
    <t>710426035</t>
  </si>
  <si>
    <t>198+30+75</t>
  </si>
  <si>
    <t>76</t>
  </si>
  <si>
    <t>899722112</t>
  </si>
  <si>
    <t>Krytí potrubí z plastů výstražnou fólií z PVC šířky 25 cm</t>
  </si>
  <si>
    <t>829297718</t>
  </si>
  <si>
    <t>198+75+30</t>
  </si>
  <si>
    <t>77</t>
  </si>
  <si>
    <t>-392556906</t>
  </si>
  <si>
    <t>78</t>
  </si>
  <si>
    <t>-1196743460</t>
  </si>
  <si>
    <t>7,92*9 'Přepočtené koeficientem množství</t>
  </si>
  <si>
    <t>79</t>
  </si>
  <si>
    <t>-1798828233</t>
  </si>
  <si>
    <t>80</t>
  </si>
  <si>
    <t>-14104474</t>
  </si>
  <si>
    <t>81</t>
  </si>
  <si>
    <t>2002402545</t>
  </si>
  <si>
    <t>PSV</t>
  </si>
  <si>
    <t>Práce a dodávky PSV</t>
  </si>
  <si>
    <t>722</t>
  </si>
  <si>
    <t>Zdravotechnika - vnitřní vodovod</t>
  </si>
  <si>
    <t>82</t>
  </si>
  <si>
    <t>72227R100</t>
  </si>
  <si>
    <t xml:space="preserve">Sestava vodoměrová, montáž a dodávka </t>
  </si>
  <si>
    <t>1786582986</t>
  </si>
  <si>
    <t>83</t>
  </si>
  <si>
    <t>998722201</t>
  </si>
  <si>
    <t>Přesun hmot procentní pro vnitřní vodovod v objektech v do 6 m</t>
  </si>
  <si>
    <t>%</t>
  </si>
  <si>
    <t>-1829364847</t>
  </si>
  <si>
    <t>SO 305 - Vodovod - ul.Na Spojce</t>
  </si>
  <si>
    <t>1*0,9</t>
  </si>
  <si>
    <t>"viz výkresy PD C.3.2. SO 305 č.přílohy 1.- 4."</t>
  </si>
  <si>
    <t>132201201</t>
  </si>
  <si>
    <t>Hloubení zapažených i nezapažených rýh šířky přes 600 do 2 000 mm s urovnáním dna do předepsaného profilu a spádu v hornině tř. 3 do 100 m3</t>
  </si>
  <si>
    <t>22*0,9*1,3</t>
  </si>
  <si>
    <t>26,5*0,9*1,3</t>
  </si>
  <si>
    <t>56,745*0,6"zatřídění 60% v zemině tř.3"</t>
  </si>
  <si>
    <t>34,047*0,5 "Přepočtené koeficientem množství</t>
  </si>
  <si>
    <t>56,745*0,4"zatřídění 40% v zemině tř.4"</t>
  </si>
  <si>
    <t>22,698*0,5 "Přepočtené koeficientem množství</t>
  </si>
  <si>
    <t>22*2*1,3</t>
  </si>
  <si>
    <t>26,5*2*1,3</t>
  </si>
  <si>
    <t>56,745"viz položky výkopů"</t>
  </si>
  <si>
    <t>56,745</t>
  </si>
  <si>
    <t>56,745*2</t>
  </si>
  <si>
    <t>56,745*1,8 "Přepočtené koeficientem množství</t>
  </si>
  <si>
    <t>56,745-4,365-17,46"položky výkopů, lože potrubí a obsypu potrubí"</t>
  </si>
  <si>
    <t>34,92*2 "Přepočtené koeficientem množství</t>
  </si>
  <si>
    <t>22*0,9*0,4</t>
  </si>
  <si>
    <t>26,5*0,9*0,4</t>
  </si>
  <si>
    <t>17,46*2 "Přepočtené koeficientem množství</t>
  </si>
  <si>
    <t>56,745*0,15</t>
  </si>
  <si>
    <t>26,5*0,9*0,1</t>
  </si>
  <si>
    <t>2*0,25</t>
  </si>
  <si>
    <t>22*1,03 "Přepočtené koeficientem množství</t>
  </si>
  <si>
    <t>871241141</t>
  </si>
  <si>
    <t>Montáž potrubí z PE100 SDR 11 otevřený výkop svařovaných na tupo D 90 x 8,2 mm</t>
  </si>
  <si>
    <t>-119670252</t>
  </si>
  <si>
    <t>26,5</t>
  </si>
  <si>
    <t>286159310</t>
  </si>
  <si>
    <t>trubka vodovodní tlaková RC protect (PE 100 RC) 90x8,2 SDR 11, kotouče 100 m</t>
  </si>
  <si>
    <t>-1712200672</t>
  </si>
  <si>
    <t>26,5*1,03 "Přepočtené koeficientem množství</t>
  </si>
  <si>
    <t>28612344</t>
  </si>
  <si>
    <t>nákružek lemový  PE100 SDR 11, d 90</t>
  </si>
  <si>
    <t>-954356353</t>
  </si>
  <si>
    <t>891249111</t>
  </si>
  <si>
    <t>Montáž vodovodních armatur na potrubí navrtávacích pasů s ventilem Jt 1 MPa, na potrubí z trub litinových, ocelových nebo plastických hmot DN 80</t>
  </si>
  <si>
    <t>422735450</t>
  </si>
  <si>
    <t>navrtávací pasy se závitovým výstupem z tvárné litiny, pro vodovodní PE a PVC potrubí 90-1”</t>
  </si>
  <si>
    <t>22+26,5</t>
  </si>
  <si>
    <t>SO 306 - Vodovod - ul.Tůmova</t>
  </si>
  <si>
    <t>"viz výkresy PD C.3.3. SO 306 č.přílohy 1.- 4."</t>
  </si>
  <si>
    <t>19*0,9</t>
  </si>
  <si>
    <t>140*0,9*1,3</t>
  </si>
  <si>
    <t>"ul.Tůmova"</t>
  </si>
  <si>
    <t>202,5*0,9*1,3</t>
  </si>
  <si>
    <t>400,725*0,6"zatřídění 60% v zemině tř.3"</t>
  </si>
  <si>
    <t>240,435*0,5 "Přepočtené koeficientem množství</t>
  </si>
  <si>
    <t>400,725*0,4"zatřídění 40% v zemině tř.4"</t>
  </si>
  <si>
    <t>260,290*0,5 "Přepočtené koeficientem množství</t>
  </si>
  <si>
    <t>140*2*1,3</t>
  </si>
  <si>
    <t>202,5*2*1,3</t>
  </si>
  <si>
    <t>400,725*0,5"viz položky výkopů"</t>
  </si>
  <si>
    <t>400,725</t>
  </si>
  <si>
    <t>400,725*2</t>
  </si>
  <si>
    <t>400,725*1,8 "Přepočtené koeficientem množství</t>
  </si>
  <si>
    <t>400,725-30,825-123,3"položky výkopů, lože potrubí a obsypu potrubí"</t>
  </si>
  <si>
    <t>246,6*2 "Přepočtené koeficientem množství</t>
  </si>
  <si>
    <t>140*0,9*0,4</t>
  </si>
  <si>
    <t>202,5*0,9*0,4</t>
  </si>
  <si>
    <t>123,3*2 "Přepočtené koeficientem množství</t>
  </si>
  <si>
    <t>400,725*0,15</t>
  </si>
  <si>
    <t>1734309403</t>
  </si>
  <si>
    <t>140*0,9*0,1</t>
  </si>
  <si>
    <t>202,5*0,9*0,1</t>
  </si>
  <si>
    <t>2+1</t>
  </si>
  <si>
    <t>132</t>
  </si>
  <si>
    <t>132*1,03 "Přepočtené koeficientem množství</t>
  </si>
  <si>
    <t>8*1,03 'Přepočtené koeficientem množství</t>
  </si>
  <si>
    <t>202,5</t>
  </si>
  <si>
    <t>202,5*1,03 'Přepočtené koeficientem množství</t>
  </si>
  <si>
    <t>Propojení vodovodní přípojky na potrubí DN 63, spojka PE/PE</t>
  </si>
  <si>
    <t>132+8</t>
  </si>
  <si>
    <t>202,5"viz výkresy PD C.3.3. SO 306 č.přílohy 1.- 4."</t>
  </si>
  <si>
    <t>202,5+132+8</t>
  </si>
  <si>
    <t>-1380392712</t>
  </si>
  <si>
    <t>1827150631</t>
  </si>
  <si>
    <t>1695336281</t>
  </si>
  <si>
    <t>-1085441415</t>
  </si>
  <si>
    <t>496883861</t>
  </si>
  <si>
    <t>1665776045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</si>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</sst>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9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8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20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8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4" fontId="31" fillId="0" borderId="18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>
      <alignment vertical="center"/>
    </xf>
    <xf numFmtId="4" fontId="31" fillId="0" borderId="24" xfId="0" applyNumberFormat="1" applyFont="1" applyBorder="1" applyAlignment="1">
      <alignment vertical="center"/>
    </xf>
    <xf numFmtId="166" fontId="31" fillId="0" borderId="24" xfId="0" applyNumberFormat="1" applyFont="1" applyBorder="1" applyAlignment="1">
      <alignment vertical="center"/>
    </xf>
    <xf numFmtId="4" fontId="31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2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4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5" fillId="0" borderId="0" xfId="0" applyNumberFormat="1" applyFont="1" applyAlignment="1"/>
    <xf numFmtId="166" fontId="35" fillId="0" borderId="16" xfId="0" applyNumberFormat="1" applyFont="1" applyBorder="1" applyAlignment="1"/>
    <xf numFmtId="166" fontId="35" fillId="0" borderId="17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0" fontId="10" fillId="0" borderId="5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40" fillId="0" borderId="28" xfId="0" applyFont="1" applyBorder="1" applyAlignment="1" applyProtection="1">
      <alignment horizontal="center" vertical="center"/>
      <protection locked="0"/>
    </xf>
    <xf numFmtId="49" fontId="40" fillId="0" borderId="28" xfId="0" applyNumberFormat="1" applyFont="1" applyBorder="1" applyAlignment="1" applyProtection="1">
      <alignment horizontal="left" vertical="center" wrapText="1"/>
      <protection locked="0"/>
    </xf>
    <xf numFmtId="0" fontId="40" fillId="0" borderId="28" xfId="0" applyFont="1" applyBorder="1" applyAlignment="1" applyProtection="1">
      <alignment horizontal="left" vertical="center" wrapText="1"/>
      <protection locked="0"/>
    </xf>
    <xf numFmtId="0" fontId="40" fillId="0" borderId="28" xfId="0" applyFont="1" applyBorder="1" applyAlignment="1" applyProtection="1">
      <alignment horizontal="center" vertical="center" wrapText="1"/>
      <protection locked="0"/>
    </xf>
    <xf numFmtId="167" fontId="40" fillId="0" borderId="28" xfId="0" applyNumberFormat="1" applyFont="1" applyBorder="1" applyAlignment="1" applyProtection="1">
      <alignment vertical="center"/>
      <protection locked="0"/>
    </xf>
    <xf numFmtId="4" fontId="40" fillId="5" borderId="28" xfId="0" applyNumberFormat="1" applyFont="1" applyFill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  <protection locked="0"/>
    </xf>
    <xf numFmtId="0" fontId="40" fillId="0" borderId="5" xfId="0" applyFont="1" applyBorder="1" applyAlignment="1">
      <alignment vertical="center"/>
    </xf>
    <xf numFmtId="0" fontId="40" fillId="5" borderId="28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>
      <alignment horizontal="center"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41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42" fillId="0" borderId="29" xfId="0" applyFont="1" applyBorder="1" applyAlignment="1" applyProtection="1">
      <alignment vertical="center" wrapText="1"/>
      <protection locked="0"/>
    </xf>
    <xf numFmtId="0" fontId="42" fillId="0" borderId="30" xfId="0" applyFont="1" applyBorder="1" applyAlignment="1" applyProtection="1">
      <alignment vertical="center" wrapText="1"/>
      <protection locked="0"/>
    </xf>
    <xf numFmtId="0" fontId="42" fillId="0" borderId="31" xfId="0" applyFont="1" applyBorder="1" applyAlignment="1" applyProtection="1">
      <alignment vertical="center" wrapText="1"/>
      <protection locked="0"/>
    </xf>
    <xf numFmtId="0" fontId="42" fillId="0" borderId="32" xfId="0" applyFont="1" applyBorder="1" applyAlignment="1" applyProtection="1">
      <alignment horizontal="center" vertical="center" wrapText="1"/>
      <protection locked="0"/>
    </xf>
    <xf numFmtId="0" fontId="42" fillId="0" borderId="33" xfId="0" applyFont="1" applyBorder="1" applyAlignment="1" applyProtection="1">
      <alignment horizontal="center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33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49" fontId="45" fillId="0" borderId="1" xfId="0" applyNumberFormat="1" applyFont="1" applyBorder="1" applyAlignment="1" applyProtection="1">
      <alignment vertical="center" wrapText="1"/>
      <protection locked="0"/>
    </xf>
    <xf numFmtId="0" fontId="42" fillId="0" borderId="35" xfId="0" applyFont="1" applyBorder="1" applyAlignment="1" applyProtection="1">
      <alignment vertical="center" wrapText="1"/>
      <protection locked="0"/>
    </xf>
    <xf numFmtId="0" fontId="46" fillId="0" borderId="34" xfId="0" applyFont="1" applyBorder="1" applyAlignment="1" applyProtection="1">
      <alignment vertical="center" wrapText="1"/>
      <protection locked="0"/>
    </xf>
    <xf numFmtId="0" fontId="42" fillId="0" borderId="36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top"/>
      <protection locked="0"/>
    </xf>
    <xf numFmtId="0" fontId="42" fillId="0" borderId="0" xfId="0" applyFont="1" applyAlignment="1" applyProtection="1">
      <alignment vertical="top"/>
      <protection locked="0"/>
    </xf>
    <xf numFmtId="0" fontId="42" fillId="0" borderId="29" xfId="0" applyFont="1" applyBorder="1" applyAlignment="1" applyProtection="1">
      <alignment horizontal="left" vertical="center"/>
      <protection locked="0"/>
    </xf>
    <xf numFmtId="0" fontId="42" fillId="0" borderId="30" xfId="0" applyFont="1" applyBorder="1" applyAlignment="1" applyProtection="1">
      <alignment horizontal="left" vertical="center"/>
      <protection locked="0"/>
    </xf>
    <xf numFmtId="0" fontId="42" fillId="0" borderId="31" xfId="0" applyFont="1" applyBorder="1" applyAlignment="1" applyProtection="1">
      <alignment horizontal="left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center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8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center" vertical="center"/>
      <protection locked="0"/>
    </xf>
    <xf numFmtId="0" fontId="45" fillId="0" borderId="32" xfId="0" applyFont="1" applyBorder="1" applyAlignment="1" applyProtection="1">
      <alignment horizontal="left" vertical="center"/>
      <protection locked="0"/>
    </xf>
    <xf numFmtId="0" fontId="45" fillId="2" borderId="1" xfId="0" applyFont="1" applyFill="1" applyBorder="1" applyAlignment="1" applyProtection="1">
      <alignment horizontal="left" vertical="center"/>
      <protection locked="0"/>
    </xf>
    <xf numFmtId="0" fontId="45" fillId="2" borderId="1" xfId="0" applyFont="1" applyFill="1" applyBorder="1" applyAlignment="1" applyProtection="1">
      <alignment horizontal="center" vertical="center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center" vertical="center" wrapText="1"/>
      <protection locked="0"/>
    </xf>
    <xf numFmtId="0" fontId="42" fillId="0" borderId="29" xfId="0" applyFont="1" applyBorder="1" applyAlignment="1" applyProtection="1">
      <alignment horizontal="left" vertical="center" wrapText="1"/>
      <protection locked="0"/>
    </xf>
    <xf numFmtId="0" fontId="42" fillId="0" borderId="30" xfId="0" applyFont="1" applyBorder="1" applyAlignment="1" applyProtection="1">
      <alignment horizontal="left" vertical="center" wrapText="1"/>
      <protection locked="0"/>
    </xf>
    <xf numFmtId="0" fontId="42" fillId="0" borderId="3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/>
      <protection locked="0"/>
    </xf>
    <xf numFmtId="0" fontId="45" fillId="0" borderId="35" xfId="0" applyFont="1" applyBorder="1" applyAlignment="1" applyProtection="1">
      <alignment horizontal="left" vertical="center" wrapText="1"/>
      <protection locked="0"/>
    </xf>
    <xf numFmtId="0" fontId="45" fillId="0" borderId="34" xfId="0" applyFont="1" applyBorder="1" applyAlignment="1" applyProtection="1">
      <alignment horizontal="left" vertical="center" wrapText="1"/>
      <protection locked="0"/>
    </xf>
    <xf numFmtId="0" fontId="45" fillId="0" borderId="36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top"/>
      <protection locked="0"/>
    </xf>
    <xf numFmtId="0" fontId="45" fillId="0" borderId="1" xfId="0" applyFont="1" applyBorder="1" applyAlignment="1" applyProtection="1">
      <alignment horizontal="center" vertical="top"/>
      <protection locked="0"/>
    </xf>
    <xf numFmtId="0" fontId="45" fillId="0" borderId="35" xfId="0" applyFont="1" applyBorder="1" applyAlignment="1" applyProtection="1">
      <alignment horizontal="left" vertical="center"/>
      <protection locked="0"/>
    </xf>
    <xf numFmtId="0" fontId="45" fillId="0" borderId="36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vertical="center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7" fillId="0" borderId="34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5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4" fillId="0" borderId="34" xfId="0" applyFont="1" applyBorder="1" applyAlignment="1" applyProtection="1">
      <alignment horizontal="left"/>
      <protection locked="0"/>
    </xf>
    <xf numFmtId="0" fontId="47" fillId="0" borderId="34" xfId="0" applyFont="1" applyBorder="1" applyAlignment="1" applyProtection="1">
      <protection locked="0"/>
    </xf>
    <xf numFmtId="0" fontId="42" fillId="0" borderId="32" xfId="0" applyFont="1" applyBorder="1" applyAlignment="1" applyProtection="1">
      <alignment vertical="top"/>
      <protection locked="0"/>
    </xf>
    <xf numFmtId="0" fontId="42" fillId="0" borderId="33" xfId="0" applyFont="1" applyBorder="1" applyAlignment="1" applyProtection="1">
      <alignment vertical="top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35" xfId="0" applyFont="1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vertical="top"/>
      <protection locked="0"/>
    </xf>
    <xf numFmtId="0" fontId="42" fillId="0" borderId="36" xfId="0" applyFont="1" applyBorder="1" applyAlignment="1" applyProtection="1">
      <alignment vertical="top"/>
      <protection locked="0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2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0" fillId="0" borderId="0" xfId="0"/>
    <xf numFmtId="0" fontId="20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2" fillId="3" borderId="0" xfId="1" applyFont="1" applyFill="1" applyAlignment="1">
      <alignment vertical="center"/>
    </xf>
    <xf numFmtId="0" fontId="45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top"/>
      <protection locked="0"/>
    </xf>
    <xf numFmtId="0" fontId="44" fillId="0" borderId="34" xfId="0" applyFont="1" applyBorder="1" applyAlignment="1" applyProtection="1">
      <alignment horizontal="left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49" fontId="45" fillId="0" borderId="1" xfId="0" applyNumberFormat="1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59" t="s">
        <v>8</v>
      </c>
      <c r="AS2" s="360"/>
      <c r="AT2" s="360"/>
      <c r="AU2" s="360"/>
      <c r="AV2" s="360"/>
      <c r="AW2" s="360"/>
      <c r="AX2" s="360"/>
      <c r="AY2" s="360"/>
      <c r="AZ2" s="360"/>
      <c r="BA2" s="360"/>
      <c r="BB2" s="360"/>
      <c r="BC2" s="360"/>
      <c r="BD2" s="360"/>
      <c r="BE2" s="360"/>
      <c r="BS2" s="24" t="s">
        <v>9</v>
      </c>
      <c r="BT2" s="24" t="s">
        <v>10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spans="1:74" ht="36.950000000000003" customHeight="1">
      <c r="B4" s="28"/>
      <c r="C4" s="29"/>
      <c r="D4" s="30" t="s">
        <v>12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13</v>
      </c>
      <c r="BE4" s="33" t="s">
        <v>14</v>
      </c>
      <c r="BS4" s="24" t="s">
        <v>15</v>
      </c>
    </row>
    <row r="5" spans="1:74" ht="14.45" customHeight="1">
      <c r="B5" s="28"/>
      <c r="C5" s="29"/>
      <c r="D5" s="34" t="s">
        <v>16</v>
      </c>
      <c r="E5" s="29"/>
      <c r="F5" s="29"/>
      <c r="G5" s="29"/>
      <c r="H5" s="29"/>
      <c r="I5" s="29"/>
      <c r="J5" s="29"/>
      <c r="K5" s="326" t="s">
        <v>17</v>
      </c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  <c r="AB5" s="327"/>
      <c r="AC5" s="327"/>
      <c r="AD5" s="327"/>
      <c r="AE5" s="327"/>
      <c r="AF5" s="327"/>
      <c r="AG5" s="327"/>
      <c r="AH5" s="327"/>
      <c r="AI5" s="327"/>
      <c r="AJ5" s="327"/>
      <c r="AK5" s="327"/>
      <c r="AL5" s="327"/>
      <c r="AM5" s="327"/>
      <c r="AN5" s="327"/>
      <c r="AO5" s="327"/>
      <c r="AP5" s="29"/>
      <c r="AQ5" s="31"/>
      <c r="BE5" s="324" t="s">
        <v>18</v>
      </c>
      <c r="BS5" s="24" t="s">
        <v>9</v>
      </c>
    </row>
    <row r="6" spans="1:74" ht="36.950000000000003" customHeight="1">
      <c r="B6" s="28"/>
      <c r="C6" s="29"/>
      <c r="D6" s="36" t="s">
        <v>19</v>
      </c>
      <c r="E6" s="29"/>
      <c r="F6" s="29"/>
      <c r="G6" s="29"/>
      <c r="H6" s="29"/>
      <c r="I6" s="29"/>
      <c r="J6" s="29"/>
      <c r="K6" s="328" t="s">
        <v>20</v>
      </c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C6" s="327"/>
      <c r="AD6" s="327"/>
      <c r="AE6" s="327"/>
      <c r="AF6" s="327"/>
      <c r="AG6" s="327"/>
      <c r="AH6" s="327"/>
      <c r="AI6" s="327"/>
      <c r="AJ6" s="327"/>
      <c r="AK6" s="327"/>
      <c r="AL6" s="327"/>
      <c r="AM6" s="327"/>
      <c r="AN6" s="327"/>
      <c r="AO6" s="327"/>
      <c r="AP6" s="29"/>
      <c r="AQ6" s="31"/>
      <c r="BE6" s="325"/>
      <c r="BS6" s="24" t="s">
        <v>9</v>
      </c>
    </row>
    <row r="7" spans="1:74" ht="14.45" customHeight="1">
      <c r="B7" s="28"/>
      <c r="C7" s="29"/>
      <c r="D7" s="37" t="s">
        <v>21</v>
      </c>
      <c r="E7" s="29"/>
      <c r="F7" s="29"/>
      <c r="G7" s="29"/>
      <c r="H7" s="29"/>
      <c r="I7" s="29"/>
      <c r="J7" s="29"/>
      <c r="K7" s="35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5</v>
      </c>
      <c r="AO7" s="29"/>
      <c r="AP7" s="29"/>
      <c r="AQ7" s="31"/>
      <c r="BE7" s="325"/>
      <c r="BS7" s="24" t="s">
        <v>9</v>
      </c>
    </row>
    <row r="8" spans="1:74" ht="14.45" customHeight="1">
      <c r="B8" s="28"/>
      <c r="C8" s="29"/>
      <c r="D8" s="37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25</v>
      </c>
      <c r="AL8" s="29"/>
      <c r="AM8" s="29"/>
      <c r="AN8" s="38" t="s">
        <v>26</v>
      </c>
      <c r="AO8" s="29"/>
      <c r="AP8" s="29"/>
      <c r="AQ8" s="31"/>
      <c r="BE8" s="325"/>
      <c r="BS8" s="24" t="s">
        <v>9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25"/>
      <c r="BS9" s="24" t="s">
        <v>9</v>
      </c>
    </row>
    <row r="10" spans="1:74" ht="14.45" customHeight="1">
      <c r="B10" s="28"/>
      <c r="C10" s="29"/>
      <c r="D10" s="37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28</v>
      </c>
      <c r="AL10" s="29"/>
      <c r="AM10" s="29"/>
      <c r="AN10" s="35" t="s">
        <v>5</v>
      </c>
      <c r="AO10" s="29"/>
      <c r="AP10" s="29"/>
      <c r="AQ10" s="31"/>
      <c r="BE10" s="325"/>
      <c r="BS10" s="24" t="s">
        <v>9</v>
      </c>
    </row>
    <row r="11" spans="1:74" ht="18.399999999999999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30</v>
      </c>
      <c r="AL11" s="29"/>
      <c r="AM11" s="29"/>
      <c r="AN11" s="35" t="s">
        <v>5</v>
      </c>
      <c r="AO11" s="29"/>
      <c r="AP11" s="29"/>
      <c r="AQ11" s="31"/>
      <c r="BE11" s="325"/>
      <c r="BS11" s="24" t="s">
        <v>9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25"/>
      <c r="BS12" s="24" t="s">
        <v>9</v>
      </c>
    </row>
    <row r="13" spans="1:74" ht="14.45" customHeight="1">
      <c r="B13" s="28"/>
      <c r="C13" s="29"/>
      <c r="D13" s="37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28</v>
      </c>
      <c r="AL13" s="29"/>
      <c r="AM13" s="29"/>
      <c r="AN13" s="39" t="s">
        <v>32</v>
      </c>
      <c r="AO13" s="29"/>
      <c r="AP13" s="29"/>
      <c r="AQ13" s="31"/>
      <c r="BE13" s="325"/>
      <c r="BS13" s="24" t="s">
        <v>9</v>
      </c>
    </row>
    <row r="14" spans="1:74">
      <c r="B14" s="28"/>
      <c r="C14" s="29"/>
      <c r="D14" s="29"/>
      <c r="E14" s="329" t="s">
        <v>32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7" t="s">
        <v>30</v>
      </c>
      <c r="AL14" s="29"/>
      <c r="AM14" s="29"/>
      <c r="AN14" s="39" t="s">
        <v>32</v>
      </c>
      <c r="AO14" s="29"/>
      <c r="AP14" s="29"/>
      <c r="AQ14" s="31"/>
      <c r="BE14" s="325"/>
      <c r="BS14" s="24" t="s">
        <v>9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25"/>
      <c r="BS15" s="24" t="s">
        <v>6</v>
      </c>
    </row>
    <row r="16" spans="1:74" ht="14.45" customHeight="1">
      <c r="B16" s="28"/>
      <c r="C16" s="29"/>
      <c r="D16" s="37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28</v>
      </c>
      <c r="AL16" s="29"/>
      <c r="AM16" s="29"/>
      <c r="AN16" s="35" t="s">
        <v>5</v>
      </c>
      <c r="AO16" s="29"/>
      <c r="AP16" s="29"/>
      <c r="AQ16" s="31"/>
      <c r="BE16" s="325"/>
      <c r="BS16" s="24" t="s">
        <v>6</v>
      </c>
    </row>
    <row r="17" spans="2:71" ht="18.399999999999999" customHeight="1">
      <c r="B17" s="28"/>
      <c r="C17" s="29"/>
      <c r="D17" s="29"/>
      <c r="E17" s="35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30</v>
      </c>
      <c r="AL17" s="29"/>
      <c r="AM17" s="29"/>
      <c r="AN17" s="35" t="s">
        <v>5</v>
      </c>
      <c r="AO17" s="29"/>
      <c r="AP17" s="29"/>
      <c r="AQ17" s="31"/>
      <c r="BE17" s="325"/>
      <c r="BS17" s="24" t="s">
        <v>35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25"/>
      <c r="BS18" s="24" t="s">
        <v>9</v>
      </c>
    </row>
    <row r="19" spans="2:71" ht="14.45" customHeight="1">
      <c r="B19" s="28"/>
      <c r="C19" s="29"/>
      <c r="D19" s="37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25"/>
      <c r="BS19" s="24" t="s">
        <v>9</v>
      </c>
    </row>
    <row r="20" spans="2:71" ht="48.75" customHeight="1">
      <c r="B20" s="28"/>
      <c r="C20" s="29"/>
      <c r="D20" s="29"/>
      <c r="E20" s="331" t="s">
        <v>37</v>
      </c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1"/>
      <c r="AL20" s="331"/>
      <c r="AM20" s="331"/>
      <c r="AN20" s="331"/>
      <c r="AO20" s="29"/>
      <c r="AP20" s="29"/>
      <c r="AQ20" s="31"/>
      <c r="BE20" s="325"/>
      <c r="BS20" s="24" t="s">
        <v>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25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25"/>
    </row>
    <row r="23" spans="2:71" s="1" customFormat="1" ht="25.9" customHeight="1">
      <c r="B23" s="41"/>
      <c r="C23" s="42"/>
      <c r="D23" s="43" t="s">
        <v>38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32">
        <f>ROUND(AG51,2)</f>
        <v>0</v>
      </c>
      <c r="AL23" s="333"/>
      <c r="AM23" s="333"/>
      <c r="AN23" s="333"/>
      <c r="AO23" s="333"/>
      <c r="AP23" s="42"/>
      <c r="AQ23" s="45"/>
      <c r="BE23" s="325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25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34" t="s">
        <v>39</v>
      </c>
      <c r="M25" s="334"/>
      <c r="N25" s="334"/>
      <c r="O25" s="334"/>
      <c r="P25" s="42"/>
      <c r="Q25" s="42"/>
      <c r="R25" s="42"/>
      <c r="S25" s="42"/>
      <c r="T25" s="42"/>
      <c r="U25" s="42"/>
      <c r="V25" s="42"/>
      <c r="W25" s="334" t="s">
        <v>40</v>
      </c>
      <c r="X25" s="334"/>
      <c r="Y25" s="334"/>
      <c r="Z25" s="334"/>
      <c r="AA25" s="334"/>
      <c r="AB25" s="334"/>
      <c r="AC25" s="334"/>
      <c r="AD25" s="334"/>
      <c r="AE25" s="334"/>
      <c r="AF25" s="42"/>
      <c r="AG25" s="42"/>
      <c r="AH25" s="42"/>
      <c r="AI25" s="42"/>
      <c r="AJ25" s="42"/>
      <c r="AK25" s="334" t="s">
        <v>41</v>
      </c>
      <c r="AL25" s="334"/>
      <c r="AM25" s="334"/>
      <c r="AN25" s="334"/>
      <c r="AO25" s="334"/>
      <c r="AP25" s="42"/>
      <c r="AQ25" s="45"/>
      <c r="BE25" s="325"/>
    </row>
    <row r="26" spans="2:71" s="2" customFormat="1" ht="14.45" customHeight="1">
      <c r="B26" s="47"/>
      <c r="C26" s="48"/>
      <c r="D26" s="49" t="s">
        <v>42</v>
      </c>
      <c r="E26" s="48"/>
      <c r="F26" s="49" t="s">
        <v>43</v>
      </c>
      <c r="G26" s="48"/>
      <c r="H26" s="48"/>
      <c r="I26" s="48"/>
      <c r="J26" s="48"/>
      <c r="K26" s="48"/>
      <c r="L26" s="335">
        <v>0.21</v>
      </c>
      <c r="M26" s="336"/>
      <c r="N26" s="336"/>
      <c r="O26" s="336"/>
      <c r="P26" s="48"/>
      <c r="Q26" s="48"/>
      <c r="R26" s="48"/>
      <c r="S26" s="48"/>
      <c r="T26" s="48"/>
      <c r="U26" s="48"/>
      <c r="V26" s="48"/>
      <c r="W26" s="337">
        <f>ROUND(AZ51,2)</f>
        <v>0</v>
      </c>
      <c r="X26" s="336"/>
      <c r="Y26" s="336"/>
      <c r="Z26" s="336"/>
      <c r="AA26" s="336"/>
      <c r="AB26" s="336"/>
      <c r="AC26" s="336"/>
      <c r="AD26" s="336"/>
      <c r="AE26" s="336"/>
      <c r="AF26" s="48"/>
      <c r="AG26" s="48"/>
      <c r="AH26" s="48"/>
      <c r="AI26" s="48"/>
      <c r="AJ26" s="48"/>
      <c r="AK26" s="337">
        <f>ROUND(AV51,2)</f>
        <v>0</v>
      </c>
      <c r="AL26" s="336"/>
      <c r="AM26" s="336"/>
      <c r="AN26" s="336"/>
      <c r="AO26" s="336"/>
      <c r="AP26" s="48"/>
      <c r="AQ26" s="50"/>
      <c r="BE26" s="325"/>
    </row>
    <row r="27" spans="2:71" s="2" customFormat="1" ht="14.45" customHeight="1">
      <c r="B27" s="47"/>
      <c r="C27" s="48"/>
      <c r="D27" s="48"/>
      <c r="E27" s="48"/>
      <c r="F27" s="49" t="s">
        <v>44</v>
      </c>
      <c r="G27" s="48"/>
      <c r="H27" s="48"/>
      <c r="I27" s="48"/>
      <c r="J27" s="48"/>
      <c r="K27" s="48"/>
      <c r="L27" s="335">
        <v>0.15</v>
      </c>
      <c r="M27" s="336"/>
      <c r="N27" s="336"/>
      <c r="O27" s="336"/>
      <c r="P27" s="48"/>
      <c r="Q27" s="48"/>
      <c r="R27" s="48"/>
      <c r="S27" s="48"/>
      <c r="T27" s="48"/>
      <c r="U27" s="48"/>
      <c r="V27" s="48"/>
      <c r="W27" s="337">
        <f>ROUND(BA51,2)</f>
        <v>0</v>
      </c>
      <c r="X27" s="336"/>
      <c r="Y27" s="336"/>
      <c r="Z27" s="336"/>
      <c r="AA27" s="336"/>
      <c r="AB27" s="336"/>
      <c r="AC27" s="336"/>
      <c r="AD27" s="336"/>
      <c r="AE27" s="336"/>
      <c r="AF27" s="48"/>
      <c r="AG27" s="48"/>
      <c r="AH27" s="48"/>
      <c r="AI27" s="48"/>
      <c r="AJ27" s="48"/>
      <c r="AK27" s="337">
        <f>ROUND(AW51,2)</f>
        <v>0</v>
      </c>
      <c r="AL27" s="336"/>
      <c r="AM27" s="336"/>
      <c r="AN27" s="336"/>
      <c r="AO27" s="336"/>
      <c r="AP27" s="48"/>
      <c r="AQ27" s="50"/>
      <c r="BE27" s="325"/>
    </row>
    <row r="28" spans="2:71" s="2" customFormat="1" ht="14.45" hidden="1" customHeight="1">
      <c r="B28" s="47"/>
      <c r="C28" s="48"/>
      <c r="D28" s="48"/>
      <c r="E28" s="48"/>
      <c r="F28" s="49" t="s">
        <v>45</v>
      </c>
      <c r="G28" s="48"/>
      <c r="H28" s="48"/>
      <c r="I28" s="48"/>
      <c r="J28" s="48"/>
      <c r="K28" s="48"/>
      <c r="L28" s="335">
        <v>0.21</v>
      </c>
      <c r="M28" s="336"/>
      <c r="N28" s="336"/>
      <c r="O28" s="336"/>
      <c r="P28" s="48"/>
      <c r="Q28" s="48"/>
      <c r="R28" s="48"/>
      <c r="S28" s="48"/>
      <c r="T28" s="48"/>
      <c r="U28" s="48"/>
      <c r="V28" s="48"/>
      <c r="W28" s="337">
        <f>ROUND(BB51,2)</f>
        <v>0</v>
      </c>
      <c r="X28" s="336"/>
      <c r="Y28" s="336"/>
      <c r="Z28" s="336"/>
      <c r="AA28" s="336"/>
      <c r="AB28" s="336"/>
      <c r="AC28" s="336"/>
      <c r="AD28" s="336"/>
      <c r="AE28" s="336"/>
      <c r="AF28" s="48"/>
      <c r="AG28" s="48"/>
      <c r="AH28" s="48"/>
      <c r="AI28" s="48"/>
      <c r="AJ28" s="48"/>
      <c r="AK28" s="337">
        <v>0</v>
      </c>
      <c r="AL28" s="336"/>
      <c r="AM28" s="336"/>
      <c r="AN28" s="336"/>
      <c r="AO28" s="336"/>
      <c r="AP28" s="48"/>
      <c r="AQ28" s="50"/>
      <c r="BE28" s="325"/>
    </row>
    <row r="29" spans="2:71" s="2" customFormat="1" ht="14.45" hidden="1" customHeight="1">
      <c r="B29" s="47"/>
      <c r="C29" s="48"/>
      <c r="D29" s="48"/>
      <c r="E29" s="48"/>
      <c r="F29" s="49" t="s">
        <v>46</v>
      </c>
      <c r="G29" s="48"/>
      <c r="H29" s="48"/>
      <c r="I29" s="48"/>
      <c r="J29" s="48"/>
      <c r="K29" s="48"/>
      <c r="L29" s="335">
        <v>0.15</v>
      </c>
      <c r="M29" s="336"/>
      <c r="N29" s="336"/>
      <c r="O29" s="336"/>
      <c r="P29" s="48"/>
      <c r="Q29" s="48"/>
      <c r="R29" s="48"/>
      <c r="S29" s="48"/>
      <c r="T29" s="48"/>
      <c r="U29" s="48"/>
      <c r="V29" s="48"/>
      <c r="W29" s="337">
        <f>ROUND(BC51,2)</f>
        <v>0</v>
      </c>
      <c r="X29" s="336"/>
      <c r="Y29" s="336"/>
      <c r="Z29" s="336"/>
      <c r="AA29" s="336"/>
      <c r="AB29" s="336"/>
      <c r="AC29" s="336"/>
      <c r="AD29" s="336"/>
      <c r="AE29" s="336"/>
      <c r="AF29" s="48"/>
      <c r="AG29" s="48"/>
      <c r="AH29" s="48"/>
      <c r="AI29" s="48"/>
      <c r="AJ29" s="48"/>
      <c r="AK29" s="337">
        <v>0</v>
      </c>
      <c r="AL29" s="336"/>
      <c r="AM29" s="336"/>
      <c r="AN29" s="336"/>
      <c r="AO29" s="336"/>
      <c r="AP29" s="48"/>
      <c r="AQ29" s="50"/>
      <c r="BE29" s="325"/>
    </row>
    <row r="30" spans="2:71" s="2" customFormat="1" ht="14.45" hidden="1" customHeight="1">
      <c r="B30" s="47"/>
      <c r="C30" s="48"/>
      <c r="D30" s="48"/>
      <c r="E30" s="48"/>
      <c r="F30" s="49" t="s">
        <v>47</v>
      </c>
      <c r="G30" s="48"/>
      <c r="H30" s="48"/>
      <c r="I30" s="48"/>
      <c r="J30" s="48"/>
      <c r="K30" s="48"/>
      <c r="L30" s="335">
        <v>0</v>
      </c>
      <c r="M30" s="336"/>
      <c r="N30" s="336"/>
      <c r="O30" s="336"/>
      <c r="P30" s="48"/>
      <c r="Q30" s="48"/>
      <c r="R30" s="48"/>
      <c r="S30" s="48"/>
      <c r="T30" s="48"/>
      <c r="U30" s="48"/>
      <c r="V30" s="48"/>
      <c r="W30" s="337">
        <f>ROUND(BD51,2)</f>
        <v>0</v>
      </c>
      <c r="X30" s="336"/>
      <c r="Y30" s="336"/>
      <c r="Z30" s="336"/>
      <c r="AA30" s="336"/>
      <c r="AB30" s="336"/>
      <c r="AC30" s="336"/>
      <c r="AD30" s="336"/>
      <c r="AE30" s="336"/>
      <c r="AF30" s="48"/>
      <c r="AG30" s="48"/>
      <c r="AH30" s="48"/>
      <c r="AI30" s="48"/>
      <c r="AJ30" s="48"/>
      <c r="AK30" s="337">
        <v>0</v>
      </c>
      <c r="AL30" s="336"/>
      <c r="AM30" s="336"/>
      <c r="AN30" s="336"/>
      <c r="AO30" s="336"/>
      <c r="AP30" s="48"/>
      <c r="AQ30" s="50"/>
      <c r="BE30" s="325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25"/>
    </row>
    <row r="32" spans="2:71" s="1" customFormat="1" ht="25.9" customHeight="1">
      <c r="B32" s="41"/>
      <c r="C32" s="51"/>
      <c r="D32" s="52" t="s">
        <v>48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49</v>
      </c>
      <c r="U32" s="53"/>
      <c r="V32" s="53"/>
      <c r="W32" s="53"/>
      <c r="X32" s="338" t="s">
        <v>50</v>
      </c>
      <c r="Y32" s="339"/>
      <c r="Z32" s="339"/>
      <c r="AA32" s="339"/>
      <c r="AB32" s="339"/>
      <c r="AC32" s="53"/>
      <c r="AD32" s="53"/>
      <c r="AE32" s="53"/>
      <c r="AF32" s="53"/>
      <c r="AG32" s="53"/>
      <c r="AH32" s="53"/>
      <c r="AI32" s="53"/>
      <c r="AJ32" s="53"/>
      <c r="AK32" s="340">
        <f>SUM(AK23:AK30)</f>
        <v>0</v>
      </c>
      <c r="AL32" s="339"/>
      <c r="AM32" s="339"/>
      <c r="AN32" s="339"/>
      <c r="AO32" s="341"/>
      <c r="AP32" s="51"/>
      <c r="AQ32" s="55"/>
      <c r="BE32" s="325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41"/>
    </row>
    <row r="39" spans="2:56" s="1" customFormat="1" ht="36.950000000000003" customHeight="1">
      <c r="B39" s="41"/>
      <c r="C39" s="61" t="s">
        <v>51</v>
      </c>
      <c r="AR39" s="41"/>
    </row>
    <row r="40" spans="2:56" s="1" customFormat="1" ht="6.95" customHeight="1">
      <c r="B40" s="41"/>
      <c r="AR40" s="41"/>
    </row>
    <row r="41" spans="2:56" s="3" customFormat="1" ht="14.45" customHeight="1">
      <c r="B41" s="62"/>
      <c r="C41" s="63" t="s">
        <v>16</v>
      </c>
      <c r="L41" s="3" t="str">
        <f>K5</f>
        <v>2017/11/10</v>
      </c>
      <c r="AR41" s="62"/>
    </row>
    <row r="42" spans="2:56" s="4" customFormat="1" ht="36.950000000000003" customHeight="1">
      <c r="B42" s="64"/>
      <c r="C42" s="65" t="s">
        <v>19</v>
      </c>
      <c r="L42" s="342" t="str">
        <f>K6</f>
        <v>Kostelec nad Orlicí - Projekt pro výstavbu a opravu komunikace Erbenova, Na Spojce a Tůmova</v>
      </c>
      <c r="M42" s="343"/>
      <c r="N42" s="343"/>
      <c r="O42" s="343"/>
      <c r="P42" s="343"/>
      <c r="Q42" s="343"/>
      <c r="R42" s="343"/>
      <c r="S42" s="343"/>
      <c r="T42" s="343"/>
      <c r="U42" s="343"/>
      <c r="V42" s="343"/>
      <c r="W42" s="343"/>
      <c r="X42" s="343"/>
      <c r="Y42" s="343"/>
      <c r="Z42" s="343"/>
      <c r="AA42" s="343"/>
      <c r="AB42" s="343"/>
      <c r="AC42" s="343"/>
      <c r="AD42" s="343"/>
      <c r="AE42" s="343"/>
      <c r="AF42" s="343"/>
      <c r="AG42" s="343"/>
      <c r="AH42" s="343"/>
      <c r="AI42" s="343"/>
      <c r="AJ42" s="343"/>
      <c r="AK42" s="343"/>
      <c r="AL42" s="343"/>
      <c r="AM42" s="343"/>
      <c r="AN42" s="343"/>
      <c r="AO42" s="343"/>
      <c r="AR42" s="64"/>
    </row>
    <row r="43" spans="2:56" s="1" customFormat="1" ht="6.95" customHeight="1">
      <c r="B43" s="41"/>
      <c r="AR43" s="41"/>
    </row>
    <row r="44" spans="2:56" s="1" customFormat="1">
      <c r="B44" s="41"/>
      <c r="C44" s="63" t="s">
        <v>23</v>
      </c>
      <c r="L44" s="66" t="str">
        <f>IF(K8="","",K8)</f>
        <v xml:space="preserve">Kostelec nad Orlicí </v>
      </c>
      <c r="AI44" s="63" t="s">
        <v>25</v>
      </c>
      <c r="AM44" s="344" t="str">
        <f>IF(AN8= "","",AN8)</f>
        <v>10. 11. 2017</v>
      </c>
      <c r="AN44" s="344"/>
      <c r="AR44" s="41"/>
    </row>
    <row r="45" spans="2:56" s="1" customFormat="1" ht="6.95" customHeight="1">
      <c r="B45" s="41"/>
      <c r="AR45" s="41"/>
    </row>
    <row r="46" spans="2:56" s="1" customFormat="1">
      <c r="B46" s="41"/>
      <c r="C46" s="63" t="s">
        <v>27</v>
      </c>
      <c r="L46" s="3" t="str">
        <f>IF(E11= "","",E11)</f>
        <v>Město Kostelec nad Orlicí, Palackého náměstí 38</v>
      </c>
      <c r="AI46" s="63" t="s">
        <v>33</v>
      </c>
      <c r="AM46" s="345" t="str">
        <f>IF(E17="","",E17)</f>
        <v>Luboš Bartoš</v>
      </c>
      <c r="AN46" s="345"/>
      <c r="AO46" s="345"/>
      <c r="AP46" s="345"/>
      <c r="AR46" s="41"/>
      <c r="AS46" s="346" t="s">
        <v>52</v>
      </c>
      <c r="AT46" s="347"/>
      <c r="AU46" s="68"/>
      <c r="AV46" s="68"/>
      <c r="AW46" s="68"/>
      <c r="AX46" s="68"/>
      <c r="AY46" s="68"/>
      <c r="AZ46" s="68"/>
      <c r="BA46" s="68"/>
      <c r="BB46" s="68"/>
      <c r="BC46" s="68"/>
      <c r="BD46" s="69"/>
    </row>
    <row r="47" spans="2:56" s="1" customFormat="1">
      <c r="B47" s="41"/>
      <c r="C47" s="63" t="s">
        <v>31</v>
      </c>
      <c r="L47" s="3" t="str">
        <f>IF(E14= "Vyplň údaj","",E14)</f>
        <v/>
      </c>
      <c r="AR47" s="41"/>
      <c r="AS47" s="348"/>
      <c r="AT47" s="349"/>
      <c r="AU47" s="42"/>
      <c r="AV47" s="42"/>
      <c r="AW47" s="42"/>
      <c r="AX47" s="42"/>
      <c r="AY47" s="42"/>
      <c r="AZ47" s="42"/>
      <c r="BA47" s="42"/>
      <c r="BB47" s="42"/>
      <c r="BC47" s="42"/>
      <c r="BD47" s="70"/>
    </row>
    <row r="48" spans="2:56" s="1" customFormat="1" ht="10.9" customHeight="1">
      <c r="B48" s="41"/>
      <c r="AR48" s="41"/>
      <c r="AS48" s="348"/>
      <c r="AT48" s="349"/>
      <c r="AU48" s="42"/>
      <c r="AV48" s="42"/>
      <c r="AW48" s="42"/>
      <c r="AX48" s="42"/>
      <c r="AY48" s="42"/>
      <c r="AZ48" s="42"/>
      <c r="BA48" s="42"/>
      <c r="BB48" s="42"/>
      <c r="BC48" s="42"/>
      <c r="BD48" s="70"/>
    </row>
    <row r="49" spans="1:91" s="1" customFormat="1" ht="29.25" customHeight="1">
      <c r="B49" s="41"/>
      <c r="C49" s="350" t="s">
        <v>53</v>
      </c>
      <c r="D49" s="351"/>
      <c r="E49" s="351"/>
      <c r="F49" s="351"/>
      <c r="G49" s="351"/>
      <c r="H49" s="71"/>
      <c r="I49" s="352" t="s">
        <v>54</v>
      </c>
      <c r="J49" s="351"/>
      <c r="K49" s="351"/>
      <c r="L49" s="351"/>
      <c r="M49" s="351"/>
      <c r="N49" s="351"/>
      <c r="O49" s="351"/>
      <c r="P49" s="351"/>
      <c r="Q49" s="351"/>
      <c r="R49" s="351"/>
      <c r="S49" s="351"/>
      <c r="T49" s="351"/>
      <c r="U49" s="351"/>
      <c r="V49" s="351"/>
      <c r="W49" s="351"/>
      <c r="X49" s="351"/>
      <c r="Y49" s="351"/>
      <c r="Z49" s="351"/>
      <c r="AA49" s="351"/>
      <c r="AB49" s="351"/>
      <c r="AC49" s="351"/>
      <c r="AD49" s="351"/>
      <c r="AE49" s="351"/>
      <c r="AF49" s="351"/>
      <c r="AG49" s="353" t="s">
        <v>55</v>
      </c>
      <c r="AH49" s="351"/>
      <c r="AI49" s="351"/>
      <c r="AJ49" s="351"/>
      <c r="AK49" s="351"/>
      <c r="AL49" s="351"/>
      <c r="AM49" s="351"/>
      <c r="AN49" s="352" t="s">
        <v>56</v>
      </c>
      <c r="AO49" s="351"/>
      <c r="AP49" s="351"/>
      <c r="AQ49" s="72" t="s">
        <v>57</v>
      </c>
      <c r="AR49" s="41"/>
      <c r="AS49" s="73" t="s">
        <v>58</v>
      </c>
      <c r="AT49" s="74" t="s">
        <v>59</v>
      </c>
      <c r="AU49" s="74" t="s">
        <v>60</v>
      </c>
      <c r="AV49" s="74" t="s">
        <v>61</v>
      </c>
      <c r="AW49" s="74" t="s">
        <v>62</v>
      </c>
      <c r="AX49" s="74" t="s">
        <v>63</v>
      </c>
      <c r="AY49" s="74" t="s">
        <v>64</v>
      </c>
      <c r="AZ49" s="74" t="s">
        <v>65</v>
      </c>
      <c r="BA49" s="74" t="s">
        <v>66</v>
      </c>
      <c r="BB49" s="74" t="s">
        <v>67</v>
      </c>
      <c r="BC49" s="74" t="s">
        <v>68</v>
      </c>
      <c r="BD49" s="75" t="s">
        <v>69</v>
      </c>
    </row>
    <row r="50" spans="1:91" s="1" customFormat="1" ht="10.9" customHeight="1">
      <c r="B50" s="41"/>
      <c r="AR50" s="41"/>
      <c r="AS50" s="76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9"/>
    </row>
    <row r="51" spans="1:91" s="4" customFormat="1" ht="32.450000000000003" customHeight="1">
      <c r="B51" s="64"/>
      <c r="C51" s="77" t="s">
        <v>70</v>
      </c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357">
        <f>ROUND(SUM(AG52:AG57),2)</f>
        <v>0</v>
      </c>
      <c r="AH51" s="357"/>
      <c r="AI51" s="357"/>
      <c r="AJ51" s="357"/>
      <c r="AK51" s="357"/>
      <c r="AL51" s="357"/>
      <c r="AM51" s="357"/>
      <c r="AN51" s="358">
        <f t="shared" ref="AN51:AN57" si="0">SUM(AG51,AT51)</f>
        <v>0</v>
      </c>
      <c r="AO51" s="358"/>
      <c r="AP51" s="358"/>
      <c r="AQ51" s="79" t="s">
        <v>5</v>
      </c>
      <c r="AR51" s="64"/>
      <c r="AS51" s="80">
        <f>ROUND(SUM(AS52:AS57),2)</f>
        <v>0</v>
      </c>
      <c r="AT51" s="81">
        <f t="shared" ref="AT51:AT57" si="1">ROUND(SUM(AV51:AW51),2)</f>
        <v>0</v>
      </c>
      <c r="AU51" s="82">
        <f>ROUND(SUM(AU52:AU57),5)</f>
        <v>0</v>
      </c>
      <c r="AV51" s="81">
        <f>ROUND(AZ51*L26,2)</f>
        <v>0</v>
      </c>
      <c r="AW51" s="81">
        <f>ROUND(BA51*L27,2)</f>
        <v>0</v>
      </c>
      <c r="AX51" s="81">
        <f>ROUND(BB51*L26,2)</f>
        <v>0</v>
      </c>
      <c r="AY51" s="81">
        <f>ROUND(BC51*L27,2)</f>
        <v>0</v>
      </c>
      <c r="AZ51" s="81">
        <f>ROUND(SUM(AZ52:AZ57),2)</f>
        <v>0</v>
      </c>
      <c r="BA51" s="81">
        <f>ROUND(SUM(BA52:BA57),2)</f>
        <v>0</v>
      </c>
      <c r="BB51" s="81">
        <f>ROUND(SUM(BB52:BB57),2)</f>
        <v>0</v>
      </c>
      <c r="BC51" s="81">
        <f>ROUND(SUM(BC52:BC57),2)</f>
        <v>0</v>
      </c>
      <c r="BD51" s="83">
        <f>ROUND(SUM(BD52:BD57),2)</f>
        <v>0</v>
      </c>
      <c r="BS51" s="65" t="s">
        <v>71</v>
      </c>
      <c r="BT51" s="65" t="s">
        <v>72</v>
      </c>
      <c r="BU51" s="84" t="s">
        <v>73</v>
      </c>
      <c r="BV51" s="65" t="s">
        <v>74</v>
      </c>
      <c r="BW51" s="65" t="s">
        <v>7</v>
      </c>
      <c r="BX51" s="65" t="s">
        <v>75</v>
      </c>
      <c r="CL51" s="65" t="s">
        <v>5</v>
      </c>
    </row>
    <row r="52" spans="1:91" s="5" customFormat="1" ht="22.5" customHeight="1">
      <c r="A52" s="85" t="s">
        <v>76</v>
      </c>
      <c r="B52" s="86"/>
      <c r="C52" s="87"/>
      <c r="D52" s="356" t="s">
        <v>77</v>
      </c>
      <c r="E52" s="356"/>
      <c r="F52" s="356"/>
      <c r="G52" s="356"/>
      <c r="H52" s="356"/>
      <c r="I52" s="88"/>
      <c r="J52" s="356" t="s">
        <v>78</v>
      </c>
      <c r="K52" s="356"/>
      <c r="L52" s="356"/>
      <c r="M52" s="356"/>
      <c r="N52" s="356"/>
      <c r="O52" s="356"/>
      <c r="P52" s="356"/>
      <c r="Q52" s="356"/>
      <c r="R52" s="356"/>
      <c r="S52" s="356"/>
      <c r="T52" s="356"/>
      <c r="U52" s="356"/>
      <c r="V52" s="356"/>
      <c r="W52" s="356"/>
      <c r="X52" s="356"/>
      <c r="Y52" s="356"/>
      <c r="Z52" s="356"/>
      <c r="AA52" s="356"/>
      <c r="AB52" s="356"/>
      <c r="AC52" s="356"/>
      <c r="AD52" s="356"/>
      <c r="AE52" s="356"/>
      <c r="AF52" s="356"/>
      <c r="AG52" s="354">
        <f>'SO 301 - Kanalizace - ul....'!J27</f>
        <v>0</v>
      </c>
      <c r="AH52" s="355"/>
      <c r="AI52" s="355"/>
      <c r="AJ52" s="355"/>
      <c r="AK52" s="355"/>
      <c r="AL52" s="355"/>
      <c r="AM52" s="355"/>
      <c r="AN52" s="354">
        <f t="shared" si="0"/>
        <v>0</v>
      </c>
      <c r="AO52" s="355"/>
      <c r="AP52" s="355"/>
      <c r="AQ52" s="89" t="s">
        <v>79</v>
      </c>
      <c r="AR52" s="86"/>
      <c r="AS52" s="90">
        <v>0</v>
      </c>
      <c r="AT52" s="91">
        <f t="shared" si="1"/>
        <v>0</v>
      </c>
      <c r="AU52" s="92">
        <f>'SO 301 - Kanalizace - ul....'!P84</f>
        <v>0</v>
      </c>
      <c r="AV52" s="91">
        <f>'SO 301 - Kanalizace - ul....'!J30</f>
        <v>0</v>
      </c>
      <c r="AW52" s="91">
        <f>'SO 301 - Kanalizace - ul....'!J31</f>
        <v>0</v>
      </c>
      <c r="AX52" s="91">
        <f>'SO 301 - Kanalizace - ul....'!J32</f>
        <v>0</v>
      </c>
      <c r="AY52" s="91">
        <f>'SO 301 - Kanalizace - ul....'!J33</f>
        <v>0</v>
      </c>
      <c r="AZ52" s="91">
        <f>'SO 301 - Kanalizace - ul....'!F30</f>
        <v>0</v>
      </c>
      <c r="BA52" s="91">
        <f>'SO 301 - Kanalizace - ul....'!F31</f>
        <v>0</v>
      </c>
      <c r="BB52" s="91">
        <f>'SO 301 - Kanalizace - ul....'!F32</f>
        <v>0</v>
      </c>
      <c r="BC52" s="91">
        <f>'SO 301 - Kanalizace - ul....'!F33</f>
        <v>0</v>
      </c>
      <c r="BD52" s="93">
        <f>'SO 301 - Kanalizace - ul....'!F34</f>
        <v>0</v>
      </c>
      <c r="BT52" s="94" t="s">
        <v>80</v>
      </c>
      <c r="BV52" s="94" t="s">
        <v>74</v>
      </c>
      <c r="BW52" s="94" t="s">
        <v>81</v>
      </c>
      <c r="BX52" s="94" t="s">
        <v>7</v>
      </c>
      <c r="CL52" s="94" t="s">
        <v>5</v>
      </c>
      <c r="CM52" s="94" t="s">
        <v>82</v>
      </c>
    </row>
    <row r="53" spans="1:91" s="5" customFormat="1" ht="22.5" customHeight="1">
      <c r="A53" s="85" t="s">
        <v>76</v>
      </c>
      <c r="B53" s="86"/>
      <c r="C53" s="87"/>
      <c r="D53" s="356" t="s">
        <v>83</v>
      </c>
      <c r="E53" s="356"/>
      <c r="F53" s="356"/>
      <c r="G53" s="356"/>
      <c r="H53" s="356"/>
      <c r="I53" s="88"/>
      <c r="J53" s="356" t="s">
        <v>84</v>
      </c>
      <c r="K53" s="356"/>
      <c r="L53" s="356"/>
      <c r="M53" s="356"/>
      <c r="N53" s="356"/>
      <c r="O53" s="356"/>
      <c r="P53" s="356"/>
      <c r="Q53" s="356"/>
      <c r="R53" s="356"/>
      <c r="S53" s="356"/>
      <c r="T53" s="356"/>
      <c r="U53" s="356"/>
      <c r="V53" s="356"/>
      <c r="W53" s="356"/>
      <c r="X53" s="356"/>
      <c r="Y53" s="356"/>
      <c r="Z53" s="356"/>
      <c r="AA53" s="356"/>
      <c r="AB53" s="356"/>
      <c r="AC53" s="356"/>
      <c r="AD53" s="356"/>
      <c r="AE53" s="356"/>
      <c r="AF53" s="356"/>
      <c r="AG53" s="354">
        <f>'SO 302 - Kanalizace - ul....'!J27</f>
        <v>0</v>
      </c>
      <c r="AH53" s="355"/>
      <c r="AI53" s="355"/>
      <c r="AJ53" s="355"/>
      <c r="AK53" s="355"/>
      <c r="AL53" s="355"/>
      <c r="AM53" s="355"/>
      <c r="AN53" s="354">
        <f t="shared" si="0"/>
        <v>0</v>
      </c>
      <c r="AO53" s="355"/>
      <c r="AP53" s="355"/>
      <c r="AQ53" s="89" t="s">
        <v>79</v>
      </c>
      <c r="AR53" s="86"/>
      <c r="AS53" s="90">
        <v>0</v>
      </c>
      <c r="AT53" s="91">
        <f t="shared" si="1"/>
        <v>0</v>
      </c>
      <c r="AU53" s="92">
        <f>'SO 302 - Kanalizace - ul....'!P84</f>
        <v>0</v>
      </c>
      <c r="AV53" s="91">
        <f>'SO 302 - Kanalizace - ul....'!J30</f>
        <v>0</v>
      </c>
      <c r="AW53" s="91">
        <f>'SO 302 - Kanalizace - ul....'!J31</f>
        <v>0</v>
      </c>
      <c r="AX53" s="91">
        <f>'SO 302 - Kanalizace - ul....'!J32</f>
        <v>0</v>
      </c>
      <c r="AY53" s="91">
        <f>'SO 302 - Kanalizace - ul....'!J33</f>
        <v>0</v>
      </c>
      <c r="AZ53" s="91">
        <f>'SO 302 - Kanalizace - ul....'!F30</f>
        <v>0</v>
      </c>
      <c r="BA53" s="91">
        <f>'SO 302 - Kanalizace - ul....'!F31</f>
        <v>0</v>
      </c>
      <c r="BB53" s="91">
        <f>'SO 302 - Kanalizace - ul....'!F32</f>
        <v>0</v>
      </c>
      <c r="BC53" s="91">
        <f>'SO 302 - Kanalizace - ul....'!F33</f>
        <v>0</v>
      </c>
      <c r="BD53" s="93">
        <f>'SO 302 - Kanalizace - ul....'!F34</f>
        <v>0</v>
      </c>
      <c r="BT53" s="94" t="s">
        <v>80</v>
      </c>
      <c r="BV53" s="94" t="s">
        <v>74</v>
      </c>
      <c r="BW53" s="94" t="s">
        <v>85</v>
      </c>
      <c r="BX53" s="94" t="s">
        <v>7</v>
      </c>
      <c r="CL53" s="94" t="s">
        <v>5</v>
      </c>
      <c r="CM53" s="94" t="s">
        <v>82</v>
      </c>
    </row>
    <row r="54" spans="1:91" s="5" customFormat="1" ht="22.5" customHeight="1">
      <c r="A54" s="85" t="s">
        <v>76</v>
      </c>
      <c r="B54" s="86"/>
      <c r="C54" s="87"/>
      <c r="D54" s="356" t="s">
        <v>86</v>
      </c>
      <c r="E54" s="356"/>
      <c r="F54" s="356"/>
      <c r="G54" s="356"/>
      <c r="H54" s="356"/>
      <c r="I54" s="88"/>
      <c r="J54" s="356" t="s">
        <v>87</v>
      </c>
      <c r="K54" s="356"/>
      <c r="L54" s="356"/>
      <c r="M54" s="356"/>
      <c r="N54" s="356"/>
      <c r="O54" s="356"/>
      <c r="P54" s="356"/>
      <c r="Q54" s="356"/>
      <c r="R54" s="356"/>
      <c r="S54" s="356"/>
      <c r="T54" s="356"/>
      <c r="U54" s="356"/>
      <c r="V54" s="356"/>
      <c r="W54" s="356"/>
      <c r="X54" s="356"/>
      <c r="Y54" s="356"/>
      <c r="Z54" s="356"/>
      <c r="AA54" s="356"/>
      <c r="AB54" s="356"/>
      <c r="AC54" s="356"/>
      <c r="AD54" s="356"/>
      <c r="AE54" s="356"/>
      <c r="AF54" s="356"/>
      <c r="AG54" s="354">
        <f>'SO 303 - Kanalizace - ul....'!J27</f>
        <v>0</v>
      </c>
      <c r="AH54" s="355"/>
      <c r="AI54" s="355"/>
      <c r="AJ54" s="355"/>
      <c r="AK54" s="355"/>
      <c r="AL54" s="355"/>
      <c r="AM54" s="355"/>
      <c r="AN54" s="354">
        <f t="shared" si="0"/>
        <v>0</v>
      </c>
      <c r="AO54" s="355"/>
      <c r="AP54" s="355"/>
      <c r="AQ54" s="89" t="s">
        <v>79</v>
      </c>
      <c r="AR54" s="86"/>
      <c r="AS54" s="90">
        <v>0</v>
      </c>
      <c r="AT54" s="91">
        <f t="shared" si="1"/>
        <v>0</v>
      </c>
      <c r="AU54" s="92">
        <f>'SO 303 - Kanalizace - ul....'!P84</f>
        <v>0</v>
      </c>
      <c r="AV54" s="91">
        <f>'SO 303 - Kanalizace - ul....'!J30</f>
        <v>0</v>
      </c>
      <c r="AW54" s="91">
        <f>'SO 303 - Kanalizace - ul....'!J31</f>
        <v>0</v>
      </c>
      <c r="AX54" s="91">
        <f>'SO 303 - Kanalizace - ul....'!J32</f>
        <v>0</v>
      </c>
      <c r="AY54" s="91">
        <f>'SO 303 - Kanalizace - ul....'!J33</f>
        <v>0</v>
      </c>
      <c r="AZ54" s="91">
        <f>'SO 303 - Kanalizace - ul....'!F30</f>
        <v>0</v>
      </c>
      <c r="BA54" s="91">
        <f>'SO 303 - Kanalizace - ul....'!F31</f>
        <v>0</v>
      </c>
      <c r="BB54" s="91">
        <f>'SO 303 - Kanalizace - ul....'!F32</f>
        <v>0</v>
      </c>
      <c r="BC54" s="91">
        <f>'SO 303 - Kanalizace - ul....'!F33</f>
        <v>0</v>
      </c>
      <c r="BD54" s="93">
        <f>'SO 303 - Kanalizace - ul....'!F34</f>
        <v>0</v>
      </c>
      <c r="BT54" s="94" t="s">
        <v>80</v>
      </c>
      <c r="BV54" s="94" t="s">
        <v>74</v>
      </c>
      <c r="BW54" s="94" t="s">
        <v>88</v>
      </c>
      <c r="BX54" s="94" t="s">
        <v>7</v>
      </c>
      <c r="CL54" s="94" t="s">
        <v>5</v>
      </c>
      <c r="CM54" s="94" t="s">
        <v>82</v>
      </c>
    </row>
    <row r="55" spans="1:91" s="5" customFormat="1" ht="22.5" customHeight="1">
      <c r="A55" s="85" t="s">
        <v>76</v>
      </c>
      <c r="B55" s="86"/>
      <c r="C55" s="87"/>
      <c r="D55" s="356" t="s">
        <v>89</v>
      </c>
      <c r="E55" s="356"/>
      <c r="F55" s="356"/>
      <c r="G55" s="356"/>
      <c r="H55" s="356"/>
      <c r="I55" s="88"/>
      <c r="J55" s="356" t="s">
        <v>90</v>
      </c>
      <c r="K55" s="356"/>
      <c r="L55" s="356"/>
      <c r="M55" s="356"/>
      <c r="N55" s="356"/>
      <c r="O55" s="356"/>
      <c r="P55" s="356"/>
      <c r="Q55" s="356"/>
      <c r="R55" s="356"/>
      <c r="S55" s="356"/>
      <c r="T55" s="356"/>
      <c r="U55" s="356"/>
      <c r="V55" s="356"/>
      <c r="W55" s="356"/>
      <c r="X55" s="356"/>
      <c r="Y55" s="356"/>
      <c r="Z55" s="356"/>
      <c r="AA55" s="356"/>
      <c r="AB55" s="356"/>
      <c r="AC55" s="356"/>
      <c r="AD55" s="356"/>
      <c r="AE55" s="356"/>
      <c r="AF55" s="356"/>
      <c r="AG55" s="354">
        <f>'SO 304 - Vodovod - ul.Erb...'!J27</f>
        <v>0</v>
      </c>
      <c r="AH55" s="355"/>
      <c r="AI55" s="355"/>
      <c r="AJ55" s="355"/>
      <c r="AK55" s="355"/>
      <c r="AL55" s="355"/>
      <c r="AM55" s="355"/>
      <c r="AN55" s="354">
        <f t="shared" si="0"/>
        <v>0</v>
      </c>
      <c r="AO55" s="355"/>
      <c r="AP55" s="355"/>
      <c r="AQ55" s="89" t="s">
        <v>79</v>
      </c>
      <c r="AR55" s="86"/>
      <c r="AS55" s="90">
        <v>0</v>
      </c>
      <c r="AT55" s="91">
        <f t="shared" si="1"/>
        <v>0</v>
      </c>
      <c r="AU55" s="92">
        <f>'SO 304 - Vodovod - ul.Erb...'!P86</f>
        <v>0</v>
      </c>
      <c r="AV55" s="91">
        <f>'SO 304 - Vodovod - ul.Erb...'!J30</f>
        <v>0</v>
      </c>
      <c r="AW55" s="91">
        <f>'SO 304 - Vodovod - ul.Erb...'!J31</f>
        <v>0</v>
      </c>
      <c r="AX55" s="91">
        <f>'SO 304 - Vodovod - ul.Erb...'!J32</f>
        <v>0</v>
      </c>
      <c r="AY55" s="91">
        <f>'SO 304 - Vodovod - ul.Erb...'!J33</f>
        <v>0</v>
      </c>
      <c r="AZ55" s="91">
        <f>'SO 304 - Vodovod - ul.Erb...'!F30</f>
        <v>0</v>
      </c>
      <c r="BA55" s="91">
        <f>'SO 304 - Vodovod - ul.Erb...'!F31</f>
        <v>0</v>
      </c>
      <c r="BB55" s="91">
        <f>'SO 304 - Vodovod - ul.Erb...'!F32</f>
        <v>0</v>
      </c>
      <c r="BC55" s="91">
        <f>'SO 304 - Vodovod - ul.Erb...'!F33</f>
        <v>0</v>
      </c>
      <c r="BD55" s="93">
        <f>'SO 304 - Vodovod - ul.Erb...'!F34</f>
        <v>0</v>
      </c>
      <c r="BT55" s="94" t="s">
        <v>80</v>
      </c>
      <c r="BV55" s="94" t="s">
        <v>74</v>
      </c>
      <c r="BW55" s="94" t="s">
        <v>91</v>
      </c>
      <c r="BX55" s="94" t="s">
        <v>7</v>
      </c>
      <c r="CL55" s="94" t="s">
        <v>5</v>
      </c>
      <c r="CM55" s="94" t="s">
        <v>82</v>
      </c>
    </row>
    <row r="56" spans="1:91" s="5" customFormat="1" ht="22.5" customHeight="1">
      <c r="A56" s="85" t="s">
        <v>76</v>
      </c>
      <c r="B56" s="86"/>
      <c r="C56" s="87"/>
      <c r="D56" s="356" t="s">
        <v>92</v>
      </c>
      <c r="E56" s="356"/>
      <c r="F56" s="356"/>
      <c r="G56" s="356"/>
      <c r="H56" s="356"/>
      <c r="I56" s="88"/>
      <c r="J56" s="356" t="s">
        <v>93</v>
      </c>
      <c r="K56" s="356"/>
      <c r="L56" s="356"/>
      <c r="M56" s="356"/>
      <c r="N56" s="356"/>
      <c r="O56" s="356"/>
      <c r="P56" s="356"/>
      <c r="Q56" s="356"/>
      <c r="R56" s="356"/>
      <c r="S56" s="356"/>
      <c r="T56" s="356"/>
      <c r="U56" s="356"/>
      <c r="V56" s="356"/>
      <c r="W56" s="356"/>
      <c r="X56" s="356"/>
      <c r="Y56" s="356"/>
      <c r="Z56" s="356"/>
      <c r="AA56" s="356"/>
      <c r="AB56" s="356"/>
      <c r="AC56" s="356"/>
      <c r="AD56" s="356"/>
      <c r="AE56" s="356"/>
      <c r="AF56" s="356"/>
      <c r="AG56" s="354">
        <f>'SO 305 - Vodovod - ul.Na ...'!J27</f>
        <v>0</v>
      </c>
      <c r="AH56" s="355"/>
      <c r="AI56" s="355"/>
      <c r="AJ56" s="355"/>
      <c r="AK56" s="355"/>
      <c r="AL56" s="355"/>
      <c r="AM56" s="355"/>
      <c r="AN56" s="354">
        <f t="shared" si="0"/>
        <v>0</v>
      </c>
      <c r="AO56" s="355"/>
      <c r="AP56" s="355"/>
      <c r="AQ56" s="89" t="s">
        <v>79</v>
      </c>
      <c r="AR56" s="86"/>
      <c r="AS56" s="90">
        <v>0</v>
      </c>
      <c r="AT56" s="91">
        <f t="shared" si="1"/>
        <v>0</v>
      </c>
      <c r="AU56" s="92">
        <f>'SO 305 - Vodovod - ul.Na ...'!P82</f>
        <v>0</v>
      </c>
      <c r="AV56" s="91">
        <f>'SO 305 - Vodovod - ul.Na ...'!J30</f>
        <v>0</v>
      </c>
      <c r="AW56" s="91">
        <f>'SO 305 - Vodovod - ul.Na ...'!J31</f>
        <v>0</v>
      </c>
      <c r="AX56" s="91">
        <f>'SO 305 - Vodovod - ul.Na ...'!J32</f>
        <v>0</v>
      </c>
      <c r="AY56" s="91">
        <f>'SO 305 - Vodovod - ul.Na ...'!J33</f>
        <v>0</v>
      </c>
      <c r="AZ56" s="91">
        <f>'SO 305 - Vodovod - ul.Na ...'!F30</f>
        <v>0</v>
      </c>
      <c r="BA56" s="91">
        <f>'SO 305 - Vodovod - ul.Na ...'!F31</f>
        <v>0</v>
      </c>
      <c r="BB56" s="91">
        <f>'SO 305 - Vodovod - ul.Na ...'!F32</f>
        <v>0</v>
      </c>
      <c r="BC56" s="91">
        <f>'SO 305 - Vodovod - ul.Na ...'!F33</f>
        <v>0</v>
      </c>
      <c r="BD56" s="93">
        <f>'SO 305 - Vodovod - ul.Na ...'!F34</f>
        <v>0</v>
      </c>
      <c r="BT56" s="94" t="s">
        <v>80</v>
      </c>
      <c r="BV56" s="94" t="s">
        <v>74</v>
      </c>
      <c r="BW56" s="94" t="s">
        <v>94</v>
      </c>
      <c r="BX56" s="94" t="s">
        <v>7</v>
      </c>
      <c r="CL56" s="94" t="s">
        <v>5</v>
      </c>
      <c r="CM56" s="94" t="s">
        <v>82</v>
      </c>
    </row>
    <row r="57" spans="1:91" s="5" customFormat="1" ht="22.5" customHeight="1">
      <c r="A57" s="85" t="s">
        <v>76</v>
      </c>
      <c r="B57" s="86"/>
      <c r="C57" s="87"/>
      <c r="D57" s="356" t="s">
        <v>95</v>
      </c>
      <c r="E57" s="356"/>
      <c r="F57" s="356"/>
      <c r="G57" s="356"/>
      <c r="H57" s="356"/>
      <c r="I57" s="88"/>
      <c r="J57" s="356" t="s">
        <v>96</v>
      </c>
      <c r="K57" s="356"/>
      <c r="L57" s="356"/>
      <c r="M57" s="356"/>
      <c r="N57" s="356"/>
      <c r="O57" s="356"/>
      <c r="P57" s="356"/>
      <c r="Q57" s="356"/>
      <c r="R57" s="356"/>
      <c r="S57" s="356"/>
      <c r="T57" s="356"/>
      <c r="U57" s="356"/>
      <c r="V57" s="356"/>
      <c r="W57" s="356"/>
      <c r="X57" s="356"/>
      <c r="Y57" s="356"/>
      <c r="Z57" s="356"/>
      <c r="AA57" s="356"/>
      <c r="AB57" s="356"/>
      <c r="AC57" s="356"/>
      <c r="AD57" s="356"/>
      <c r="AE57" s="356"/>
      <c r="AF57" s="356"/>
      <c r="AG57" s="354">
        <f>'SO 306 - Vodovod - ul.Tůmova'!J27</f>
        <v>0</v>
      </c>
      <c r="AH57" s="355"/>
      <c r="AI57" s="355"/>
      <c r="AJ57" s="355"/>
      <c r="AK57" s="355"/>
      <c r="AL57" s="355"/>
      <c r="AM57" s="355"/>
      <c r="AN57" s="354">
        <f t="shared" si="0"/>
        <v>0</v>
      </c>
      <c r="AO57" s="355"/>
      <c r="AP57" s="355"/>
      <c r="AQ57" s="89" t="s">
        <v>79</v>
      </c>
      <c r="AR57" s="86"/>
      <c r="AS57" s="95">
        <v>0</v>
      </c>
      <c r="AT57" s="96">
        <f t="shared" si="1"/>
        <v>0</v>
      </c>
      <c r="AU57" s="97">
        <f>'SO 306 - Vodovod - ul.Tůmova'!P86</f>
        <v>0</v>
      </c>
      <c r="AV57" s="96">
        <f>'SO 306 - Vodovod - ul.Tůmova'!J30</f>
        <v>0</v>
      </c>
      <c r="AW57" s="96">
        <f>'SO 306 - Vodovod - ul.Tůmova'!J31</f>
        <v>0</v>
      </c>
      <c r="AX57" s="96">
        <f>'SO 306 - Vodovod - ul.Tůmova'!J32</f>
        <v>0</v>
      </c>
      <c r="AY57" s="96">
        <f>'SO 306 - Vodovod - ul.Tůmova'!J33</f>
        <v>0</v>
      </c>
      <c r="AZ57" s="96">
        <f>'SO 306 - Vodovod - ul.Tůmova'!F30</f>
        <v>0</v>
      </c>
      <c r="BA57" s="96">
        <f>'SO 306 - Vodovod - ul.Tůmova'!F31</f>
        <v>0</v>
      </c>
      <c r="BB57" s="96">
        <f>'SO 306 - Vodovod - ul.Tůmova'!F32</f>
        <v>0</v>
      </c>
      <c r="BC57" s="96">
        <f>'SO 306 - Vodovod - ul.Tůmova'!F33</f>
        <v>0</v>
      </c>
      <c r="BD57" s="98">
        <f>'SO 306 - Vodovod - ul.Tůmova'!F34</f>
        <v>0</v>
      </c>
      <c r="BT57" s="94" t="s">
        <v>80</v>
      </c>
      <c r="BV57" s="94" t="s">
        <v>74</v>
      </c>
      <c r="BW57" s="94" t="s">
        <v>97</v>
      </c>
      <c r="BX57" s="94" t="s">
        <v>7</v>
      </c>
      <c r="CL57" s="94" t="s">
        <v>5</v>
      </c>
      <c r="CM57" s="94" t="s">
        <v>82</v>
      </c>
    </row>
    <row r="58" spans="1:91" s="1" customFormat="1" ht="30" customHeight="1">
      <c r="B58" s="41"/>
      <c r="AR58" s="41"/>
    </row>
    <row r="59" spans="1:91" s="1" customFormat="1" ht="6.95" customHeight="1">
      <c r="B59" s="56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41"/>
    </row>
  </sheetData>
  <mergeCells count="61">
    <mergeCell ref="AG51:AM51"/>
    <mergeCell ref="AN51:AP51"/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O 301 - Kanalizace - ul....'!C2" display="/"/>
    <hyperlink ref="A53" location="'SO 302 - Kanalizace - ul....'!C2" display="/"/>
    <hyperlink ref="A54" location="'SO 303 - Kanalizace - ul....'!C2" display="/"/>
    <hyperlink ref="A55" location="'SO 304 - Vodovod - ul.Erb...'!C2" display="/"/>
    <hyperlink ref="A56" location="'SO 305 - Vodovod - ul.Na ...'!C2" display="/"/>
    <hyperlink ref="A57" location="'SO 306 - Vodovod - ul.Tůmova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4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98</v>
      </c>
      <c r="G1" s="368" t="s">
        <v>99</v>
      </c>
      <c r="H1" s="368"/>
      <c r="I1" s="103"/>
      <c r="J1" s="102" t="s">
        <v>100</v>
      </c>
      <c r="K1" s="101" t="s">
        <v>101</v>
      </c>
      <c r="L1" s="102" t="s">
        <v>102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9" t="s">
        <v>8</v>
      </c>
      <c r="M2" s="360"/>
      <c r="N2" s="360"/>
      <c r="O2" s="360"/>
      <c r="P2" s="360"/>
      <c r="Q2" s="360"/>
      <c r="R2" s="360"/>
      <c r="S2" s="360"/>
      <c r="T2" s="360"/>
      <c r="U2" s="360"/>
      <c r="V2" s="360"/>
      <c r="AT2" s="24" t="s">
        <v>81</v>
      </c>
    </row>
    <row r="3" spans="1:70" ht="6.95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103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>
      <c r="B6" s="28"/>
      <c r="C6" s="29"/>
      <c r="D6" s="37" t="s">
        <v>19</v>
      </c>
      <c r="E6" s="29"/>
      <c r="F6" s="29"/>
      <c r="G6" s="29"/>
      <c r="H6" s="29"/>
      <c r="I6" s="105"/>
      <c r="J6" s="29"/>
      <c r="K6" s="31"/>
    </row>
    <row r="7" spans="1:70" ht="22.5" customHeight="1">
      <c r="B7" s="28"/>
      <c r="C7" s="29"/>
      <c r="D7" s="29"/>
      <c r="E7" s="361" t="str">
        <f>'Rekapitulace stavby'!K6</f>
        <v>Kostelec nad Orlicí - Projekt pro výstavbu a opravu komunikace Erbenova, Na Spojce a Tůmova</v>
      </c>
      <c r="F7" s="362"/>
      <c r="G7" s="362"/>
      <c r="H7" s="362"/>
      <c r="I7" s="105"/>
      <c r="J7" s="29"/>
      <c r="K7" s="31"/>
    </row>
    <row r="8" spans="1:70" s="1" customFormat="1">
      <c r="B8" s="41"/>
      <c r="C8" s="42"/>
      <c r="D8" s="37" t="s">
        <v>104</v>
      </c>
      <c r="E8" s="42"/>
      <c r="F8" s="42"/>
      <c r="G8" s="42"/>
      <c r="H8" s="42"/>
      <c r="I8" s="106"/>
      <c r="J8" s="42"/>
      <c r="K8" s="45"/>
    </row>
    <row r="9" spans="1:70" s="1" customFormat="1" ht="36.950000000000003" customHeight="1">
      <c r="B9" s="41"/>
      <c r="C9" s="42"/>
      <c r="D9" s="42"/>
      <c r="E9" s="363" t="s">
        <v>105</v>
      </c>
      <c r="F9" s="364"/>
      <c r="G9" s="364"/>
      <c r="H9" s="364"/>
      <c r="I9" s="106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5</v>
      </c>
      <c r="G11" s="42"/>
      <c r="H11" s="42"/>
      <c r="I11" s="107" t="s">
        <v>22</v>
      </c>
      <c r="J11" s="35" t="s">
        <v>5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07" t="s">
        <v>25</v>
      </c>
      <c r="J12" s="108" t="str">
        <f>'Rekapitulace stavby'!AN8</f>
        <v>10. 11. 2017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07" t="s">
        <v>28</v>
      </c>
      <c r="J14" s="35" t="s">
        <v>5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07" t="s">
        <v>30</v>
      </c>
      <c r="J15" s="35" t="s">
        <v>5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07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7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07" t="s">
        <v>28</v>
      </c>
      <c r="J20" s="35" t="s">
        <v>5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07" t="s">
        <v>30</v>
      </c>
      <c r="J21" s="35" t="s">
        <v>5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06"/>
      <c r="J23" s="42"/>
      <c r="K23" s="45"/>
    </row>
    <row r="24" spans="2:11" s="6" customFormat="1" ht="22.5" customHeight="1">
      <c r="B24" s="109"/>
      <c r="C24" s="110"/>
      <c r="D24" s="110"/>
      <c r="E24" s="331" t="s">
        <v>5</v>
      </c>
      <c r="F24" s="331"/>
      <c r="G24" s="331"/>
      <c r="H24" s="331"/>
      <c r="I24" s="111"/>
      <c r="J24" s="110"/>
      <c r="K24" s="112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38</v>
      </c>
      <c r="E27" s="42"/>
      <c r="F27" s="42"/>
      <c r="G27" s="42"/>
      <c r="H27" s="42"/>
      <c r="I27" s="106"/>
      <c r="J27" s="116">
        <f>ROUND(J84,2)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17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18">
        <f>ROUND(SUM(BE84:BE241), 2)</f>
        <v>0</v>
      </c>
      <c r="G30" s="42"/>
      <c r="H30" s="42"/>
      <c r="I30" s="119">
        <v>0.21</v>
      </c>
      <c r="J30" s="118">
        <f>ROUND(ROUND((SUM(BE84:BE241)),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18">
        <f>ROUND(SUM(BF84:BF241), 2)</f>
        <v>0</v>
      </c>
      <c r="G31" s="42"/>
      <c r="H31" s="42"/>
      <c r="I31" s="119">
        <v>0.15</v>
      </c>
      <c r="J31" s="118">
        <f>ROUND(ROUND((SUM(BF84:BF241)),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18">
        <f>ROUND(SUM(BG84:BG241),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18">
        <f>ROUND(SUM(BH84:BH241),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18">
        <f>ROUND(SUM(BI84:BI241),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48</v>
      </c>
      <c r="E36" s="71"/>
      <c r="F36" s="71"/>
      <c r="G36" s="122" t="s">
        <v>49</v>
      </c>
      <c r="H36" s="123" t="s">
        <v>50</v>
      </c>
      <c r="I36" s="124"/>
      <c r="J36" s="125">
        <f>SUM(J27:J34)</f>
        <v>0</v>
      </c>
      <c r="K36" s="126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50000000000003" customHeight="1">
      <c r="B42" s="41"/>
      <c r="C42" s="30" t="s">
        <v>106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5" customHeight="1">
      <c r="B44" s="41"/>
      <c r="C44" s="37" t="s">
        <v>19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22.5" customHeight="1">
      <c r="B45" s="41"/>
      <c r="C45" s="42"/>
      <c r="D45" s="42"/>
      <c r="E45" s="361" t="str">
        <f>E7</f>
        <v>Kostelec nad Orlicí - Projekt pro výstavbu a opravu komunikace Erbenova, Na Spojce a Tůmova</v>
      </c>
      <c r="F45" s="362"/>
      <c r="G45" s="362"/>
      <c r="H45" s="362"/>
      <c r="I45" s="106"/>
      <c r="J45" s="42"/>
      <c r="K45" s="45"/>
    </row>
    <row r="46" spans="2:11" s="1" customFormat="1" ht="14.45" customHeight="1">
      <c r="B46" s="41"/>
      <c r="C46" s="37" t="s">
        <v>104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23.25" customHeight="1">
      <c r="B47" s="41"/>
      <c r="C47" s="42"/>
      <c r="D47" s="42"/>
      <c r="E47" s="363" t="str">
        <f>E9</f>
        <v xml:space="preserve">SO 301 - Kanalizace - ul.Erbenova </v>
      </c>
      <c r="F47" s="364"/>
      <c r="G47" s="364"/>
      <c r="H47" s="364"/>
      <c r="I47" s="106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 xml:space="preserve">Kostelec nad Orlicí </v>
      </c>
      <c r="G49" s="42"/>
      <c r="H49" s="42"/>
      <c r="I49" s="107" t="s">
        <v>25</v>
      </c>
      <c r="J49" s="108" t="str">
        <f>IF(J12="","",J12)</f>
        <v>10. 11. 2017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Město Kostelec nad Orlicí, Palackého náměstí 38</v>
      </c>
      <c r="G51" s="42"/>
      <c r="H51" s="42"/>
      <c r="I51" s="107" t="s">
        <v>33</v>
      </c>
      <c r="J51" s="35" t="str">
        <f>E21</f>
        <v>Luboš Bartoš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06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107</v>
      </c>
      <c r="D54" s="120"/>
      <c r="E54" s="120"/>
      <c r="F54" s="120"/>
      <c r="G54" s="120"/>
      <c r="H54" s="120"/>
      <c r="I54" s="131"/>
      <c r="J54" s="132" t="s">
        <v>108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109</v>
      </c>
      <c r="D56" s="42"/>
      <c r="E56" s="42"/>
      <c r="F56" s="42"/>
      <c r="G56" s="42"/>
      <c r="H56" s="42"/>
      <c r="I56" s="106"/>
      <c r="J56" s="116">
        <f>J84</f>
        <v>0</v>
      </c>
      <c r="K56" s="45"/>
      <c r="AU56" s="24" t="s">
        <v>110</v>
      </c>
    </row>
    <row r="57" spans="2:47" s="7" customFormat="1" ht="24.95" customHeight="1">
      <c r="B57" s="135"/>
      <c r="C57" s="136"/>
      <c r="D57" s="137" t="s">
        <v>111</v>
      </c>
      <c r="E57" s="138"/>
      <c r="F57" s="138"/>
      <c r="G57" s="138"/>
      <c r="H57" s="138"/>
      <c r="I57" s="139"/>
      <c r="J57" s="140">
        <f>J85</f>
        <v>0</v>
      </c>
      <c r="K57" s="141"/>
    </row>
    <row r="58" spans="2:47" s="8" customFormat="1" ht="19.899999999999999" customHeight="1">
      <c r="B58" s="142"/>
      <c r="C58" s="143"/>
      <c r="D58" s="144" t="s">
        <v>112</v>
      </c>
      <c r="E58" s="145"/>
      <c r="F58" s="145"/>
      <c r="G58" s="145"/>
      <c r="H58" s="145"/>
      <c r="I58" s="146"/>
      <c r="J58" s="147">
        <f>J86</f>
        <v>0</v>
      </c>
      <c r="K58" s="148"/>
    </row>
    <row r="59" spans="2:47" s="8" customFormat="1" ht="14.85" customHeight="1">
      <c r="B59" s="142"/>
      <c r="C59" s="143"/>
      <c r="D59" s="144" t="s">
        <v>113</v>
      </c>
      <c r="E59" s="145"/>
      <c r="F59" s="145"/>
      <c r="G59" s="145"/>
      <c r="H59" s="145"/>
      <c r="I59" s="146"/>
      <c r="J59" s="147">
        <f>J156</f>
        <v>0</v>
      </c>
      <c r="K59" s="148"/>
    </row>
    <row r="60" spans="2:47" s="8" customFormat="1" ht="19.899999999999999" customHeight="1">
      <c r="B60" s="142"/>
      <c r="C60" s="143"/>
      <c r="D60" s="144" t="s">
        <v>114</v>
      </c>
      <c r="E60" s="145"/>
      <c r="F60" s="145"/>
      <c r="G60" s="145"/>
      <c r="H60" s="145"/>
      <c r="I60" s="146"/>
      <c r="J60" s="147">
        <f>J160</f>
        <v>0</v>
      </c>
      <c r="K60" s="148"/>
    </row>
    <row r="61" spans="2:47" s="8" customFormat="1" ht="19.899999999999999" customHeight="1">
      <c r="B61" s="142"/>
      <c r="C61" s="143"/>
      <c r="D61" s="144" t="s">
        <v>115</v>
      </c>
      <c r="E61" s="145"/>
      <c r="F61" s="145"/>
      <c r="G61" s="145"/>
      <c r="H61" s="145"/>
      <c r="I61" s="146"/>
      <c r="J61" s="147">
        <f>J167</f>
        <v>0</v>
      </c>
      <c r="K61" s="148"/>
    </row>
    <row r="62" spans="2:47" s="8" customFormat="1" ht="19.899999999999999" customHeight="1">
      <c r="B62" s="142"/>
      <c r="C62" s="143"/>
      <c r="D62" s="144" t="s">
        <v>116</v>
      </c>
      <c r="E62" s="145"/>
      <c r="F62" s="145"/>
      <c r="G62" s="145"/>
      <c r="H62" s="145"/>
      <c r="I62" s="146"/>
      <c r="J62" s="147">
        <f>J185</f>
        <v>0</v>
      </c>
      <c r="K62" s="148"/>
    </row>
    <row r="63" spans="2:47" s="8" customFormat="1" ht="19.899999999999999" customHeight="1">
      <c r="B63" s="142"/>
      <c r="C63" s="143"/>
      <c r="D63" s="144" t="s">
        <v>117</v>
      </c>
      <c r="E63" s="145"/>
      <c r="F63" s="145"/>
      <c r="G63" s="145"/>
      <c r="H63" s="145"/>
      <c r="I63" s="146"/>
      <c r="J63" s="147">
        <f>J234</f>
        <v>0</v>
      </c>
      <c r="K63" s="148"/>
    </row>
    <row r="64" spans="2:47" s="8" customFormat="1" ht="19.899999999999999" customHeight="1">
      <c r="B64" s="142"/>
      <c r="C64" s="143"/>
      <c r="D64" s="144" t="s">
        <v>118</v>
      </c>
      <c r="E64" s="145"/>
      <c r="F64" s="145"/>
      <c r="G64" s="145"/>
      <c r="H64" s="145"/>
      <c r="I64" s="146"/>
      <c r="J64" s="147">
        <f>J240</f>
        <v>0</v>
      </c>
      <c r="K64" s="148"/>
    </row>
    <row r="65" spans="2:12" s="1" customFormat="1" ht="21.75" customHeight="1">
      <c r="B65" s="41"/>
      <c r="C65" s="42"/>
      <c r="D65" s="42"/>
      <c r="E65" s="42"/>
      <c r="F65" s="42"/>
      <c r="G65" s="42"/>
      <c r="H65" s="42"/>
      <c r="I65" s="106"/>
      <c r="J65" s="42"/>
      <c r="K65" s="45"/>
    </row>
    <row r="66" spans="2:12" s="1" customFormat="1" ht="6.95" customHeight="1">
      <c r="B66" s="56"/>
      <c r="C66" s="57"/>
      <c r="D66" s="57"/>
      <c r="E66" s="57"/>
      <c r="F66" s="57"/>
      <c r="G66" s="57"/>
      <c r="H66" s="57"/>
      <c r="I66" s="127"/>
      <c r="J66" s="57"/>
      <c r="K66" s="58"/>
    </row>
    <row r="70" spans="2:12" s="1" customFormat="1" ht="6.95" customHeight="1">
      <c r="B70" s="59"/>
      <c r="C70" s="60"/>
      <c r="D70" s="60"/>
      <c r="E70" s="60"/>
      <c r="F70" s="60"/>
      <c r="G70" s="60"/>
      <c r="H70" s="60"/>
      <c r="I70" s="128"/>
      <c r="J70" s="60"/>
      <c r="K70" s="60"/>
      <c r="L70" s="41"/>
    </row>
    <row r="71" spans="2:12" s="1" customFormat="1" ht="36.950000000000003" customHeight="1">
      <c r="B71" s="41"/>
      <c r="C71" s="61" t="s">
        <v>119</v>
      </c>
      <c r="L71" s="41"/>
    </row>
    <row r="72" spans="2:12" s="1" customFormat="1" ht="6.95" customHeight="1">
      <c r="B72" s="41"/>
      <c r="L72" s="41"/>
    </row>
    <row r="73" spans="2:12" s="1" customFormat="1" ht="14.45" customHeight="1">
      <c r="B73" s="41"/>
      <c r="C73" s="63" t="s">
        <v>19</v>
      </c>
      <c r="L73" s="41"/>
    </row>
    <row r="74" spans="2:12" s="1" customFormat="1" ht="22.5" customHeight="1">
      <c r="B74" s="41"/>
      <c r="E74" s="365" t="str">
        <f>E7</f>
        <v>Kostelec nad Orlicí - Projekt pro výstavbu a opravu komunikace Erbenova, Na Spojce a Tůmova</v>
      </c>
      <c r="F74" s="366"/>
      <c r="G74" s="366"/>
      <c r="H74" s="366"/>
      <c r="L74" s="41"/>
    </row>
    <row r="75" spans="2:12" s="1" customFormat="1" ht="14.45" customHeight="1">
      <c r="B75" s="41"/>
      <c r="C75" s="63" t="s">
        <v>104</v>
      </c>
      <c r="L75" s="41"/>
    </row>
    <row r="76" spans="2:12" s="1" customFormat="1" ht="23.25" customHeight="1">
      <c r="B76" s="41"/>
      <c r="E76" s="342" t="str">
        <f>E9</f>
        <v xml:space="preserve">SO 301 - Kanalizace - ul.Erbenova </v>
      </c>
      <c r="F76" s="367"/>
      <c r="G76" s="367"/>
      <c r="H76" s="367"/>
      <c r="L76" s="41"/>
    </row>
    <row r="77" spans="2:12" s="1" customFormat="1" ht="6.95" customHeight="1">
      <c r="B77" s="41"/>
      <c r="L77" s="41"/>
    </row>
    <row r="78" spans="2:12" s="1" customFormat="1" ht="18" customHeight="1">
      <c r="B78" s="41"/>
      <c r="C78" s="63" t="s">
        <v>23</v>
      </c>
      <c r="F78" s="149" t="str">
        <f>F12</f>
        <v xml:space="preserve">Kostelec nad Orlicí </v>
      </c>
      <c r="I78" s="150" t="s">
        <v>25</v>
      </c>
      <c r="J78" s="67" t="str">
        <f>IF(J12="","",J12)</f>
        <v>10. 11. 2017</v>
      </c>
      <c r="L78" s="41"/>
    </row>
    <row r="79" spans="2:12" s="1" customFormat="1" ht="6.95" customHeight="1">
      <c r="B79" s="41"/>
      <c r="L79" s="41"/>
    </row>
    <row r="80" spans="2:12" s="1" customFormat="1">
      <c r="B80" s="41"/>
      <c r="C80" s="63" t="s">
        <v>27</v>
      </c>
      <c r="F80" s="149" t="str">
        <f>E15</f>
        <v>Město Kostelec nad Orlicí, Palackého náměstí 38</v>
      </c>
      <c r="I80" s="150" t="s">
        <v>33</v>
      </c>
      <c r="J80" s="149" t="str">
        <f>E21</f>
        <v>Luboš Bartoš</v>
      </c>
      <c r="L80" s="41"/>
    </row>
    <row r="81" spans="2:65" s="1" customFormat="1" ht="14.45" customHeight="1">
      <c r="B81" s="41"/>
      <c r="C81" s="63" t="s">
        <v>31</v>
      </c>
      <c r="F81" s="149" t="str">
        <f>IF(E18="","",E18)</f>
        <v/>
      </c>
      <c r="L81" s="41"/>
    </row>
    <row r="82" spans="2:65" s="1" customFormat="1" ht="10.35" customHeight="1">
      <c r="B82" s="41"/>
      <c r="L82" s="41"/>
    </row>
    <row r="83" spans="2:65" s="9" customFormat="1" ht="29.25" customHeight="1">
      <c r="B83" s="151"/>
      <c r="C83" s="152" t="s">
        <v>120</v>
      </c>
      <c r="D83" s="153" t="s">
        <v>57</v>
      </c>
      <c r="E83" s="153" t="s">
        <v>53</v>
      </c>
      <c r="F83" s="153" t="s">
        <v>121</v>
      </c>
      <c r="G83" s="153" t="s">
        <v>122</v>
      </c>
      <c r="H83" s="153" t="s">
        <v>123</v>
      </c>
      <c r="I83" s="154" t="s">
        <v>124</v>
      </c>
      <c r="J83" s="153" t="s">
        <v>108</v>
      </c>
      <c r="K83" s="155" t="s">
        <v>125</v>
      </c>
      <c r="L83" s="151"/>
      <c r="M83" s="73" t="s">
        <v>126</v>
      </c>
      <c r="N83" s="74" t="s">
        <v>42</v>
      </c>
      <c r="O83" s="74" t="s">
        <v>127</v>
      </c>
      <c r="P83" s="74" t="s">
        <v>128</v>
      </c>
      <c r="Q83" s="74" t="s">
        <v>129</v>
      </c>
      <c r="R83" s="74" t="s">
        <v>130</v>
      </c>
      <c r="S83" s="74" t="s">
        <v>131</v>
      </c>
      <c r="T83" s="75" t="s">
        <v>132</v>
      </c>
    </row>
    <row r="84" spans="2:65" s="1" customFormat="1" ht="29.25" customHeight="1">
      <c r="B84" s="41"/>
      <c r="C84" s="77" t="s">
        <v>109</v>
      </c>
      <c r="J84" s="156">
        <f>BK84</f>
        <v>0</v>
      </c>
      <c r="L84" s="41"/>
      <c r="M84" s="76"/>
      <c r="N84" s="68"/>
      <c r="O84" s="68"/>
      <c r="P84" s="157">
        <f>P85</f>
        <v>0</v>
      </c>
      <c r="Q84" s="68"/>
      <c r="R84" s="157">
        <f>R85</f>
        <v>40.134491999999987</v>
      </c>
      <c r="S84" s="68"/>
      <c r="T84" s="158">
        <f>T85</f>
        <v>82.357000000000014</v>
      </c>
      <c r="AT84" s="24" t="s">
        <v>71</v>
      </c>
      <c r="AU84" s="24" t="s">
        <v>110</v>
      </c>
      <c r="BK84" s="159">
        <f>BK85</f>
        <v>0</v>
      </c>
    </row>
    <row r="85" spans="2:65" s="10" customFormat="1" ht="37.35" customHeight="1">
      <c r="B85" s="160"/>
      <c r="D85" s="161" t="s">
        <v>71</v>
      </c>
      <c r="E85" s="162" t="s">
        <v>133</v>
      </c>
      <c r="F85" s="162" t="s">
        <v>134</v>
      </c>
      <c r="I85" s="163"/>
      <c r="J85" s="164">
        <f>BK85</f>
        <v>0</v>
      </c>
      <c r="L85" s="160"/>
      <c r="M85" s="165"/>
      <c r="N85" s="166"/>
      <c r="O85" s="166"/>
      <c r="P85" s="167">
        <f>P86+P160+P167+P185+P234+P240</f>
        <v>0</v>
      </c>
      <c r="Q85" s="166"/>
      <c r="R85" s="167">
        <f>R86+R160+R167+R185+R234+R240</f>
        <v>40.134491999999987</v>
      </c>
      <c r="S85" s="166"/>
      <c r="T85" s="168">
        <f>T86+T160+T167+T185+T234+T240</f>
        <v>82.357000000000014</v>
      </c>
      <c r="AR85" s="161" t="s">
        <v>80</v>
      </c>
      <c r="AT85" s="169" t="s">
        <v>71</v>
      </c>
      <c r="AU85" s="169" t="s">
        <v>72</v>
      </c>
      <c r="AY85" s="161" t="s">
        <v>135</v>
      </c>
      <c r="BK85" s="170">
        <f>BK86+BK160+BK167+BK185+BK234+BK240</f>
        <v>0</v>
      </c>
    </row>
    <row r="86" spans="2:65" s="10" customFormat="1" ht="19.899999999999999" customHeight="1">
      <c r="B86" s="160"/>
      <c r="D86" s="171" t="s">
        <v>71</v>
      </c>
      <c r="E86" s="172" t="s">
        <v>80</v>
      </c>
      <c r="F86" s="172" t="s">
        <v>136</v>
      </c>
      <c r="I86" s="163"/>
      <c r="J86" s="173">
        <f>BK86</f>
        <v>0</v>
      </c>
      <c r="L86" s="160"/>
      <c r="M86" s="165"/>
      <c r="N86" s="166"/>
      <c r="O86" s="166"/>
      <c r="P86" s="167">
        <f>P87+SUM(P88:P156)</f>
        <v>0</v>
      </c>
      <c r="Q86" s="166"/>
      <c r="R86" s="167">
        <f>R87+SUM(R88:R156)</f>
        <v>0.81955500000000003</v>
      </c>
      <c r="S86" s="166"/>
      <c r="T86" s="168">
        <f>T87+SUM(T88:T156)</f>
        <v>0</v>
      </c>
      <c r="AR86" s="161" t="s">
        <v>80</v>
      </c>
      <c r="AT86" s="169" t="s">
        <v>71</v>
      </c>
      <c r="AU86" s="169" t="s">
        <v>80</v>
      </c>
      <c r="AY86" s="161" t="s">
        <v>135</v>
      </c>
      <c r="BK86" s="170">
        <f>BK87+SUM(BK88:BK156)</f>
        <v>0</v>
      </c>
    </row>
    <row r="87" spans="2:65" s="1" customFormat="1" ht="22.5" customHeight="1">
      <c r="B87" s="174"/>
      <c r="C87" s="175" t="s">
        <v>80</v>
      </c>
      <c r="D87" s="175" t="s">
        <v>137</v>
      </c>
      <c r="E87" s="176" t="s">
        <v>138</v>
      </c>
      <c r="F87" s="177" t="s">
        <v>139</v>
      </c>
      <c r="G87" s="178" t="s">
        <v>140</v>
      </c>
      <c r="H87" s="179">
        <v>528</v>
      </c>
      <c r="I87" s="180"/>
      <c r="J87" s="181">
        <f>ROUND(I87*H87,2)</f>
        <v>0</v>
      </c>
      <c r="K87" s="177" t="s">
        <v>141</v>
      </c>
      <c r="L87" s="41"/>
      <c r="M87" s="182" t="s">
        <v>5</v>
      </c>
      <c r="N87" s="183" t="s">
        <v>43</v>
      </c>
      <c r="O87" s="42"/>
      <c r="P87" s="184">
        <f>O87*H87</f>
        <v>0</v>
      </c>
      <c r="Q87" s="184">
        <v>0</v>
      </c>
      <c r="R87" s="184">
        <f>Q87*H87</f>
        <v>0</v>
      </c>
      <c r="S87" s="184">
        <v>0</v>
      </c>
      <c r="T87" s="185">
        <f>S87*H87</f>
        <v>0</v>
      </c>
      <c r="AR87" s="24" t="s">
        <v>142</v>
      </c>
      <c r="AT87" s="24" t="s">
        <v>137</v>
      </c>
      <c r="AU87" s="24" t="s">
        <v>82</v>
      </c>
      <c r="AY87" s="24" t="s">
        <v>135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24" t="s">
        <v>80</v>
      </c>
      <c r="BK87" s="186">
        <f>ROUND(I87*H87,2)</f>
        <v>0</v>
      </c>
      <c r="BL87" s="24" t="s">
        <v>142</v>
      </c>
      <c r="BM87" s="24" t="s">
        <v>143</v>
      </c>
    </row>
    <row r="88" spans="2:65" s="11" customFormat="1" ht="13.5">
      <c r="B88" s="187"/>
      <c r="D88" s="188" t="s">
        <v>144</v>
      </c>
      <c r="E88" s="189" t="s">
        <v>5</v>
      </c>
      <c r="F88" s="190" t="s">
        <v>145</v>
      </c>
      <c r="H88" s="191">
        <v>528</v>
      </c>
      <c r="I88" s="192"/>
      <c r="L88" s="187"/>
      <c r="M88" s="193"/>
      <c r="N88" s="194"/>
      <c r="O88" s="194"/>
      <c r="P88" s="194"/>
      <c r="Q88" s="194"/>
      <c r="R88" s="194"/>
      <c r="S88" s="194"/>
      <c r="T88" s="195"/>
      <c r="AT88" s="189" t="s">
        <v>144</v>
      </c>
      <c r="AU88" s="189" t="s">
        <v>82</v>
      </c>
      <c r="AV88" s="11" t="s">
        <v>82</v>
      </c>
      <c r="AW88" s="11" t="s">
        <v>35</v>
      </c>
      <c r="AX88" s="11" t="s">
        <v>80</v>
      </c>
      <c r="AY88" s="189" t="s">
        <v>135</v>
      </c>
    </row>
    <row r="89" spans="2:65" s="12" customFormat="1" ht="13.5">
      <c r="B89" s="196"/>
      <c r="D89" s="197" t="s">
        <v>144</v>
      </c>
      <c r="E89" s="198" t="s">
        <v>5</v>
      </c>
      <c r="F89" s="199" t="s">
        <v>146</v>
      </c>
      <c r="H89" s="200" t="s">
        <v>5</v>
      </c>
      <c r="I89" s="201"/>
      <c r="L89" s="196"/>
      <c r="M89" s="202"/>
      <c r="N89" s="203"/>
      <c r="O89" s="203"/>
      <c r="P89" s="203"/>
      <c r="Q89" s="203"/>
      <c r="R89" s="203"/>
      <c r="S89" s="203"/>
      <c r="T89" s="204"/>
      <c r="AT89" s="205" t="s">
        <v>144</v>
      </c>
      <c r="AU89" s="205" t="s">
        <v>82</v>
      </c>
      <c r="AV89" s="12" t="s">
        <v>80</v>
      </c>
      <c r="AW89" s="12" t="s">
        <v>35</v>
      </c>
      <c r="AX89" s="12" t="s">
        <v>72</v>
      </c>
      <c r="AY89" s="205" t="s">
        <v>135</v>
      </c>
    </row>
    <row r="90" spans="2:65" s="1" customFormat="1" ht="22.5" customHeight="1">
      <c r="B90" s="174"/>
      <c r="C90" s="175" t="s">
        <v>82</v>
      </c>
      <c r="D90" s="175" t="s">
        <v>137</v>
      </c>
      <c r="E90" s="176" t="s">
        <v>147</v>
      </c>
      <c r="F90" s="177" t="s">
        <v>148</v>
      </c>
      <c r="G90" s="178" t="s">
        <v>149</v>
      </c>
      <c r="H90" s="179">
        <v>22</v>
      </c>
      <c r="I90" s="180"/>
      <c r="J90" s="181">
        <f>ROUND(I90*H90,2)</f>
        <v>0</v>
      </c>
      <c r="K90" s="177" t="s">
        <v>141</v>
      </c>
      <c r="L90" s="41"/>
      <c r="M90" s="182" t="s">
        <v>5</v>
      </c>
      <c r="N90" s="183" t="s">
        <v>43</v>
      </c>
      <c r="O90" s="42"/>
      <c r="P90" s="184">
        <f>O90*H90</f>
        <v>0</v>
      </c>
      <c r="Q90" s="184">
        <v>0</v>
      </c>
      <c r="R90" s="184">
        <f>Q90*H90</f>
        <v>0</v>
      </c>
      <c r="S90" s="184">
        <v>0</v>
      </c>
      <c r="T90" s="185">
        <f>S90*H90</f>
        <v>0</v>
      </c>
      <c r="AR90" s="24" t="s">
        <v>142</v>
      </c>
      <c r="AT90" s="24" t="s">
        <v>137</v>
      </c>
      <c r="AU90" s="24" t="s">
        <v>82</v>
      </c>
      <c r="AY90" s="24" t="s">
        <v>135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24" t="s">
        <v>80</v>
      </c>
      <c r="BK90" s="186">
        <f>ROUND(I90*H90,2)</f>
        <v>0</v>
      </c>
      <c r="BL90" s="24" t="s">
        <v>142</v>
      </c>
      <c r="BM90" s="24" t="s">
        <v>150</v>
      </c>
    </row>
    <row r="91" spans="2:65" s="1" customFormat="1" ht="22.5" customHeight="1">
      <c r="B91" s="174"/>
      <c r="C91" s="175" t="s">
        <v>151</v>
      </c>
      <c r="D91" s="175" t="s">
        <v>137</v>
      </c>
      <c r="E91" s="176" t="s">
        <v>152</v>
      </c>
      <c r="F91" s="177" t="s">
        <v>153</v>
      </c>
      <c r="G91" s="178" t="s">
        <v>154</v>
      </c>
      <c r="H91" s="179">
        <v>614.90200000000004</v>
      </c>
      <c r="I91" s="180"/>
      <c r="J91" s="181">
        <f>ROUND(I91*H91,2)</f>
        <v>0</v>
      </c>
      <c r="K91" s="177" t="s">
        <v>141</v>
      </c>
      <c r="L91" s="41"/>
      <c r="M91" s="182" t="s">
        <v>5</v>
      </c>
      <c r="N91" s="183" t="s">
        <v>43</v>
      </c>
      <c r="O91" s="42"/>
      <c r="P91" s="184">
        <f>O91*H91</f>
        <v>0</v>
      </c>
      <c r="Q91" s="184">
        <v>0</v>
      </c>
      <c r="R91" s="184">
        <f>Q91*H91</f>
        <v>0</v>
      </c>
      <c r="S91" s="184">
        <v>0</v>
      </c>
      <c r="T91" s="185">
        <f>S91*H91</f>
        <v>0</v>
      </c>
      <c r="AR91" s="24" t="s">
        <v>142</v>
      </c>
      <c r="AT91" s="24" t="s">
        <v>137</v>
      </c>
      <c r="AU91" s="24" t="s">
        <v>82</v>
      </c>
      <c r="AY91" s="24" t="s">
        <v>135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24" t="s">
        <v>80</v>
      </c>
      <c r="BK91" s="186">
        <f>ROUND(I91*H91,2)</f>
        <v>0</v>
      </c>
      <c r="BL91" s="24" t="s">
        <v>142</v>
      </c>
      <c r="BM91" s="24" t="s">
        <v>155</v>
      </c>
    </row>
    <row r="92" spans="2:65" s="12" customFormat="1" ht="13.5">
      <c r="B92" s="196"/>
      <c r="D92" s="188" t="s">
        <v>144</v>
      </c>
      <c r="E92" s="206" t="s">
        <v>5</v>
      </c>
      <c r="F92" s="207" t="s">
        <v>156</v>
      </c>
      <c r="H92" s="205" t="s">
        <v>5</v>
      </c>
      <c r="I92" s="201"/>
      <c r="L92" s="196"/>
      <c r="M92" s="202"/>
      <c r="N92" s="203"/>
      <c r="O92" s="203"/>
      <c r="P92" s="203"/>
      <c r="Q92" s="203"/>
      <c r="R92" s="203"/>
      <c r="S92" s="203"/>
      <c r="T92" s="204"/>
      <c r="AT92" s="205" t="s">
        <v>144</v>
      </c>
      <c r="AU92" s="205" t="s">
        <v>82</v>
      </c>
      <c r="AV92" s="12" t="s">
        <v>80</v>
      </c>
      <c r="AW92" s="12" t="s">
        <v>35</v>
      </c>
      <c r="AX92" s="12" t="s">
        <v>72</v>
      </c>
      <c r="AY92" s="205" t="s">
        <v>135</v>
      </c>
    </row>
    <row r="93" spans="2:65" s="11" customFormat="1" ht="13.5">
      <c r="B93" s="187"/>
      <c r="D93" s="188" t="s">
        <v>144</v>
      </c>
      <c r="E93" s="189" t="s">
        <v>5</v>
      </c>
      <c r="F93" s="190" t="s">
        <v>157</v>
      </c>
      <c r="H93" s="191">
        <v>632.79600000000005</v>
      </c>
      <c r="I93" s="192"/>
      <c r="L93" s="187"/>
      <c r="M93" s="193"/>
      <c r="N93" s="194"/>
      <c r="O93" s="194"/>
      <c r="P93" s="194"/>
      <c r="Q93" s="194"/>
      <c r="R93" s="194"/>
      <c r="S93" s="194"/>
      <c r="T93" s="195"/>
      <c r="AT93" s="189" t="s">
        <v>144</v>
      </c>
      <c r="AU93" s="189" t="s">
        <v>82</v>
      </c>
      <c r="AV93" s="11" t="s">
        <v>82</v>
      </c>
      <c r="AW93" s="11" t="s">
        <v>35</v>
      </c>
      <c r="AX93" s="11" t="s">
        <v>72</v>
      </c>
      <c r="AY93" s="189" t="s">
        <v>135</v>
      </c>
    </row>
    <row r="94" spans="2:65" s="12" customFormat="1" ht="13.5">
      <c r="B94" s="196"/>
      <c r="D94" s="188" t="s">
        <v>144</v>
      </c>
      <c r="E94" s="206" t="s">
        <v>5</v>
      </c>
      <c r="F94" s="207" t="s">
        <v>158</v>
      </c>
      <c r="H94" s="205" t="s">
        <v>5</v>
      </c>
      <c r="I94" s="201"/>
      <c r="L94" s="196"/>
      <c r="M94" s="202"/>
      <c r="N94" s="203"/>
      <c r="O94" s="203"/>
      <c r="P94" s="203"/>
      <c r="Q94" s="203"/>
      <c r="R94" s="203"/>
      <c r="S94" s="203"/>
      <c r="T94" s="204"/>
      <c r="AT94" s="205" t="s">
        <v>144</v>
      </c>
      <c r="AU94" s="205" t="s">
        <v>82</v>
      </c>
      <c r="AV94" s="12" t="s">
        <v>80</v>
      </c>
      <c r="AW94" s="12" t="s">
        <v>35</v>
      </c>
      <c r="AX94" s="12" t="s">
        <v>72</v>
      </c>
      <c r="AY94" s="205" t="s">
        <v>135</v>
      </c>
    </row>
    <row r="95" spans="2:65" s="11" customFormat="1" ht="13.5">
      <c r="B95" s="187"/>
      <c r="D95" s="188" t="s">
        <v>144</v>
      </c>
      <c r="E95" s="189" t="s">
        <v>5</v>
      </c>
      <c r="F95" s="190" t="s">
        <v>159</v>
      </c>
      <c r="H95" s="191">
        <v>360.36</v>
      </c>
      <c r="I95" s="192"/>
      <c r="L95" s="187"/>
      <c r="M95" s="193"/>
      <c r="N95" s="194"/>
      <c r="O95" s="194"/>
      <c r="P95" s="194"/>
      <c r="Q95" s="194"/>
      <c r="R95" s="194"/>
      <c r="S95" s="194"/>
      <c r="T95" s="195"/>
      <c r="AT95" s="189" t="s">
        <v>144</v>
      </c>
      <c r="AU95" s="189" t="s">
        <v>82</v>
      </c>
      <c r="AV95" s="11" t="s">
        <v>82</v>
      </c>
      <c r="AW95" s="11" t="s">
        <v>35</v>
      </c>
      <c r="AX95" s="11" t="s">
        <v>72</v>
      </c>
      <c r="AY95" s="189" t="s">
        <v>135</v>
      </c>
    </row>
    <row r="96" spans="2:65" s="12" customFormat="1" ht="13.5">
      <c r="B96" s="196"/>
      <c r="D96" s="188" t="s">
        <v>144</v>
      </c>
      <c r="E96" s="206" t="s">
        <v>5</v>
      </c>
      <c r="F96" s="207" t="s">
        <v>160</v>
      </c>
      <c r="H96" s="205" t="s">
        <v>5</v>
      </c>
      <c r="I96" s="201"/>
      <c r="L96" s="196"/>
      <c r="M96" s="202"/>
      <c r="N96" s="203"/>
      <c r="O96" s="203"/>
      <c r="P96" s="203"/>
      <c r="Q96" s="203"/>
      <c r="R96" s="203"/>
      <c r="S96" s="203"/>
      <c r="T96" s="204"/>
      <c r="AT96" s="205" t="s">
        <v>144</v>
      </c>
      <c r="AU96" s="205" t="s">
        <v>82</v>
      </c>
      <c r="AV96" s="12" t="s">
        <v>80</v>
      </c>
      <c r="AW96" s="12" t="s">
        <v>35</v>
      </c>
      <c r="AX96" s="12" t="s">
        <v>72</v>
      </c>
      <c r="AY96" s="205" t="s">
        <v>135</v>
      </c>
    </row>
    <row r="97" spans="2:65" s="11" customFormat="1" ht="13.5">
      <c r="B97" s="187"/>
      <c r="D97" s="188" t="s">
        <v>144</v>
      </c>
      <c r="E97" s="189" t="s">
        <v>5</v>
      </c>
      <c r="F97" s="190" t="s">
        <v>161</v>
      </c>
      <c r="H97" s="191">
        <v>31.68</v>
      </c>
      <c r="I97" s="192"/>
      <c r="L97" s="187"/>
      <c r="M97" s="193"/>
      <c r="N97" s="194"/>
      <c r="O97" s="194"/>
      <c r="P97" s="194"/>
      <c r="Q97" s="194"/>
      <c r="R97" s="194"/>
      <c r="S97" s="194"/>
      <c r="T97" s="195"/>
      <c r="AT97" s="189" t="s">
        <v>144</v>
      </c>
      <c r="AU97" s="189" t="s">
        <v>82</v>
      </c>
      <c r="AV97" s="11" t="s">
        <v>82</v>
      </c>
      <c r="AW97" s="11" t="s">
        <v>35</v>
      </c>
      <c r="AX97" s="11" t="s">
        <v>72</v>
      </c>
      <c r="AY97" s="189" t="s">
        <v>135</v>
      </c>
    </row>
    <row r="98" spans="2:65" s="13" customFormat="1" ht="13.5">
      <c r="B98" s="208"/>
      <c r="D98" s="188" t="s">
        <v>144</v>
      </c>
      <c r="E98" s="209" t="s">
        <v>5</v>
      </c>
      <c r="F98" s="210" t="s">
        <v>162</v>
      </c>
      <c r="H98" s="211">
        <v>1024.836</v>
      </c>
      <c r="I98" s="212"/>
      <c r="L98" s="208"/>
      <c r="M98" s="213"/>
      <c r="N98" s="214"/>
      <c r="O98" s="214"/>
      <c r="P98" s="214"/>
      <c r="Q98" s="214"/>
      <c r="R98" s="214"/>
      <c r="S98" s="214"/>
      <c r="T98" s="215"/>
      <c r="AT98" s="216" t="s">
        <v>144</v>
      </c>
      <c r="AU98" s="216" t="s">
        <v>82</v>
      </c>
      <c r="AV98" s="13" t="s">
        <v>142</v>
      </c>
      <c r="AW98" s="13" t="s">
        <v>35</v>
      </c>
      <c r="AX98" s="13" t="s">
        <v>72</v>
      </c>
      <c r="AY98" s="216" t="s">
        <v>135</v>
      </c>
    </row>
    <row r="99" spans="2:65" s="11" customFormat="1" ht="13.5">
      <c r="B99" s="187"/>
      <c r="D99" s="188" t="s">
        <v>144</v>
      </c>
      <c r="E99" s="189" t="s">
        <v>5</v>
      </c>
      <c r="F99" s="190" t="s">
        <v>163</v>
      </c>
      <c r="H99" s="191">
        <v>614.90200000000004</v>
      </c>
      <c r="I99" s="192"/>
      <c r="L99" s="187"/>
      <c r="M99" s="193"/>
      <c r="N99" s="194"/>
      <c r="O99" s="194"/>
      <c r="P99" s="194"/>
      <c r="Q99" s="194"/>
      <c r="R99" s="194"/>
      <c r="S99" s="194"/>
      <c r="T99" s="195"/>
      <c r="AT99" s="189" t="s">
        <v>144</v>
      </c>
      <c r="AU99" s="189" t="s">
        <v>82</v>
      </c>
      <c r="AV99" s="11" t="s">
        <v>82</v>
      </c>
      <c r="AW99" s="11" t="s">
        <v>35</v>
      </c>
      <c r="AX99" s="11" t="s">
        <v>80</v>
      </c>
      <c r="AY99" s="189" t="s">
        <v>135</v>
      </c>
    </row>
    <row r="100" spans="2:65" s="12" customFormat="1" ht="13.5">
      <c r="B100" s="196"/>
      <c r="D100" s="197" t="s">
        <v>144</v>
      </c>
      <c r="E100" s="198" t="s">
        <v>5</v>
      </c>
      <c r="F100" s="199" t="s">
        <v>146</v>
      </c>
      <c r="H100" s="200" t="s">
        <v>5</v>
      </c>
      <c r="I100" s="201"/>
      <c r="L100" s="196"/>
      <c r="M100" s="202"/>
      <c r="N100" s="203"/>
      <c r="O100" s="203"/>
      <c r="P100" s="203"/>
      <c r="Q100" s="203"/>
      <c r="R100" s="203"/>
      <c r="S100" s="203"/>
      <c r="T100" s="204"/>
      <c r="AT100" s="205" t="s">
        <v>144</v>
      </c>
      <c r="AU100" s="205" t="s">
        <v>82</v>
      </c>
      <c r="AV100" s="12" t="s">
        <v>80</v>
      </c>
      <c r="AW100" s="12" t="s">
        <v>35</v>
      </c>
      <c r="AX100" s="12" t="s">
        <v>72</v>
      </c>
      <c r="AY100" s="205" t="s">
        <v>135</v>
      </c>
    </row>
    <row r="101" spans="2:65" s="1" customFormat="1" ht="22.5" customHeight="1">
      <c r="B101" s="174"/>
      <c r="C101" s="175" t="s">
        <v>142</v>
      </c>
      <c r="D101" s="175" t="s">
        <v>137</v>
      </c>
      <c r="E101" s="176" t="s">
        <v>164</v>
      </c>
      <c r="F101" s="177" t="s">
        <v>165</v>
      </c>
      <c r="G101" s="178" t="s">
        <v>154</v>
      </c>
      <c r="H101" s="179">
        <v>307.45100000000002</v>
      </c>
      <c r="I101" s="180"/>
      <c r="J101" s="181">
        <f>ROUND(I101*H101,2)</f>
        <v>0</v>
      </c>
      <c r="K101" s="177" t="s">
        <v>141</v>
      </c>
      <c r="L101" s="41"/>
      <c r="M101" s="182" t="s">
        <v>5</v>
      </c>
      <c r="N101" s="183" t="s">
        <v>43</v>
      </c>
      <c r="O101" s="42"/>
      <c r="P101" s="184">
        <f>O101*H101</f>
        <v>0</v>
      </c>
      <c r="Q101" s="184">
        <v>0</v>
      </c>
      <c r="R101" s="184">
        <f>Q101*H101</f>
        <v>0</v>
      </c>
      <c r="S101" s="184">
        <v>0</v>
      </c>
      <c r="T101" s="185">
        <f>S101*H101</f>
        <v>0</v>
      </c>
      <c r="AR101" s="24" t="s">
        <v>142</v>
      </c>
      <c r="AT101" s="24" t="s">
        <v>137</v>
      </c>
      <c r="AU101" s="24" t="s">
        <v>82</v>
      </c>
      <c r="AY101" s="24" t="s">
        <v>135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24" t="s">
        <v>80</v>
      </c>
      <c r="BK101" s="186">
        <f>ROUND(I101*H101,2)</f>
        <v>0</v>
      </c>
      <c r="BL101" s="24" t="s">
        <v>142</v>
      </c>
      <c r="BM101" s="24" t="s">
        <v>166</v>
      </c>
    </row>
    <row r="102" spans="2:65" s="11" customFormat="1" ht="13.5">
      <c r="B102" s="187"/>
      <c r="D102" s="197" t="s">
        <v>144</v>
      </c>
      <c r="F102" s="217" t="s">
        <v>167</v>
      </c>
      <c r="H102" s="218">
        <v>307.45100000000002</v>
      </c>
      <c r="I102" s="192"/>
      <c r="L102" s="187"/>
      <c r="M102" s="193"/>
      <c r="N102" s="194"/>
      <c r="O102" s="194"/>
      <c r="P102" s="194"/>
      <c r="Q102" s="194"/>
      <c r="R102" s="194"/>
      <c r="S102" s="194"/>
      <c r="T102" s="195"/>
      <c r="AT102" s="189" t="s">
        <v>144</v>
      </c>
      <c r="AU102" s="189" t="s">
        <v>82</v>
      </c>
      <c r="AV102" s="11" t="s">
        <v>82</v>
      </c>
      <c r="AW102" s="11" t="s">
        <v>6</v>
      </c>
      <c r="AX102" s="11" t="s">
        <v>80</v>
      </c>
      <c r="AY102" s="189" t="s">
        <v>135</v>
      </c>
    </row>
    <row r="103" spans="2:65" s="1" customFormat="1" ht="22.5" customHeight="1">
      <c r="B103" s="174"/>
      <c r="C103" s="175" t="s">
        <v>168</v>
      </c>
      <c r="D103" s="175" t="s">
        <v>137</v>
      </c>
      <c r="E103" s="176" t="s">
        <v>169</v>
      </c>
      <c r="F103" s="177" t="s">
        <v>170</v>
      </c>
      <c r="G103" s="178" t="s">
        <v>154</v>
      </c>
      <c r="H103" s="179">
        <v>409.93400000000003</v>
      </c>
      <c r="I103" s="180"/>
      <c r="J103" s="181">
        <f>ROUND(I103*H103,2)</f>
        <v>0</v>
      </c>
      <c r="K103" s="177" t="s">
        <v>141</v>
      </c>
      <c r="L103" s="41"/>
      <c r="M103" s="182" t="s">
        <v>5</v>
      </c>
      <c r="N103" s="183" t="s">
        <v>43</v>
      </c>
      <c r="O103" s="42"/>
      <c r="P103" s="184">
        <f>O103*H103</f>
        <v>0</v>
      </c>
      <c r="Q103" s="184">
        <v>0</v>
      </c>
      <c r="R103" s="184">
        <f>Q103*H103</f>
        <v>0</v>
      </c>
      <c r="S103" s="184">
        <v>0</v>
      </c>
      <c r="T103" s="185">
        <f>S103*H103</f>
        <v>0</v>
      </c>
      <c r="AR103" s="24" t="s">
        <v>142</v>
      </c>
      <c r="AT103" s="24" t="s">
        <v>137</v>
      </c>
      <c r="AU103" s="24" t="s">
        <v>82</v>
      </c>
      <c r="AY103" s="24" t="s">
        <v>135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24" t="s">
        <v>80</v>
      </c>
      <c r="BK103" s="186">
        <f>ROUND(I103*H103,2)</f>
        <v>0</v>
      </c>
      <c r="BL103" s="24" t="s">
        <v>142</v>
      </c>
      <c r="BM103" s="24" t="s">
        <v>171</v>
      </c>
    </row>
    <row r="104" spans="2:65" s="12" customFormat="1" ht="13.5">
      <c r="B104" s="196"/>
      <c r="D104" s="188" t="s">
        <v>144</v>
      </c>
      <c r="E104" s="206" t="s">
        <v>5</v>
      </c>
      <c r="F104" s="207" t="s">
        <v>156</v>
      </c>
      <c r="H104" s="205" t="s">
        <v>5</v>
      </c>
      <c r="I104" s="201"/>
      <c r="L104" s="196"/>
      <c r="M104" s="202"/>
      <c r="N104" s="203"/>
      <c r="O104" s="203"/>
      <c r="P104" s="203"/>
      <c r="Q104" s="203"/>
      <c r="R104" s="203"/>
      <c r="S104" s="203"/>
      <c r="T104" s="204"/>
      <c r="AT104" s="205" t="s">
        <v>144</v>
      </c>
      <c r="AU104" s="205" t="s">
        <v>82</v>
      </c>
      <c r="AV104" s="12" t="s">
        <v>80</v>
      </c>
      <c r="AW104" s="12" t="s">
        <v>35</v>
      </c>
      <c r="AX104" s="12" t="s">
        <v>72</v>
      </c>
      <c r="AY104" s="205" t="s">
        <v>135</v>
      </c>
    </row>
    <row r="105" spans="2:65" s="11" customFormat="1" ht="13.5">
      <c r="B105" s="187"/>
      <c r="D105" s="188" t="s">
        <v>144</v>
      </c>
      <c r="E105" s="189" t="s">
        <v>5</v>
      </c>
      <c r="F105" s="190" t="s">
        <v>157</v>
      </c>
      <c r="H105" s="191">
        <v>632.79600000000005</v>
      </c>
      <c r="I105" s="192"/>
      <c r="L105" s="187"/>
      <c r="M105" s="193"/>
      <c r="N105" s="194"/>
      <c r="O105" s="194"/>
      <c r="P105" s="194"/>
      <c r="Q105" s="194"/>
      <c r="R105" s="194"/>
      <c r="S105" s="194"/>
      <c r="T105" s="195"/>
      <c r="AT105" s="189" t="s">
        <v>144</v>
      </c>
      <c r="AU105" s="189" t="s">
        <v>82</v>
      </c>
      <c r="AV105" s="11" t="s">
        <v>82</v>
      </c>
      <c r="AW105" s="11" t="s">
        <v>35</v>
      </c>
      <c r="AX105" s="11" t="s">
        <v>72</v>
      </c>
      <c r="AY105" s="189" t="s">
        <v>135</v>
      </c>
    </row>
    <row r="106" spans="2:65" s="12" customFormat="1" ht="13.5">
      <c r="B106" s="196"/>
      <c r="D106" s="188" t="s">
        <v>144</v>
      </c>
      <c r="E106" s="206" t="s">
        <v>5</v>
      </c>
      <c r="F106" s="207" t="s">
        <v>158</v>
      </c>
      <c r="H106" s="205" t="s">
        <v>5</v>
      </c>
      <c r="I106" s="201"/>
      <c r="L106" s="196"/>
      <c r="M106" s="202"/>
      <c r="N106" s="203"/>
      <c r="O106" s="203"/>
      <c r="P106" s="203"/>
      <c r="Q106" s="203"/>
      <c r="R106" s="203"/>
      <c r="S106" s="203"/>
      <c r="T106" s="204"/>
      <c r="AT106" s="205" t="s">
        <v>144</v>
      </c>
      <c r="AU106" s="205" t="s">
        <v>82</v>
      </c>
      <c r="AV106" s="12" t="s">
        <v>80</v>
      </c>
      <c r="AW106" s="12" t="s">
        <v>35</v>
      </c>
      <c r="AX106" s="12" t="s">
        <v>72</v>
      </c>
      <c r="AY106" s="205" t="s">
        <v>135</v>
      </c>
    </row>
    <row r="107" spans="2:65" s="11" customFormat="1" ht="13.5">
      <c r="B107" s="187"/>
      <c r="D107" s="188" t="s">
        <v>144</v>
      </c>
      <c r="E107" s="189" t="s">
        <v>5</v>
      </c>
      <c r="F107" s="190" t="s">
        <v>159</v>
      </c>
      <c r="H107" s="191">
        <v>360.36</v>
      </c>
      <c r="I107" s="192"/>
      <c r="L107" s="187"/>
      <c r="M107" s="193"/>
      <c r="N107" s="194"/>
      <c r="O107" s="194"/>
      <c r="P107" s="194"/>
      <c r="Q107" s="194"/>
      <c r="R107" s="194"/>
      <c r="S107" s="194"/>
      <c r="T107" s="195"/>
      <c r="AT107" s="189" t="s">
        <v>144</v>
      </c>
      <c r="AU107" s="189" t="s">
        <v>82</v>
      </c>
      <c r="AV107" s="11" t="s">
        <v>82</v>
      </c>
      <c r="AW107" s="11" t="s">
        <v>35</v>
      </c>
      <c r="AX107" s="11" t="s">
        <v>72</v>
      </c>
      <c r="AY107" s="189" t="s">
        <v>135</v>
      </c>
    </row>
    <row r="108" spans="2:65" s="12" customFormat="1" ht="13.5">
      <c r="B108" s="196"/>
      <c r="D108" s="188" t="s">
        <v>144</v>
      </c>
      <c r="E108" s="206" t="s">
        <v>5</v>
      </c>
      <c r="F108" s="207" t="s">
        <v>160</v>
      </c>
      <c r="H108" s="205" t="s">
        <v>5</v>
      </c>
      <c r="I108" s="201"/>
      <c r="L108" s="196"/>
      <c r="M108" s="202"/>
      <c r="N108" s="203"/>
      <c r="O108" s="203"/>
      <c r="P108" s="203"/>
      <c r="Q108" s="203"/>
      <c r="R108" s="203"/>
      <c r="S108" s="203"/>
      <c r="T108" s="204"/>
      <c r="AT108" s="205" t="s">
        <v>144</v>
      </c>
      <c r="AU108" s="205" t="s">
        <v>82</v>
      </c>
      <c r="AV108" s="12" t="s">
        <v>80</v>
      </c>
      <c r="AW108" s="12" t="s">
        <v>35</v>
      </c>
      <c r="AX108" s="12" t="s">
        <v>72</v>
      </c>
      <c r="AY108" s="205" t="s">
        <v>135</v>
      </c>
    </row>
    <row r="109" spans="2:65" s="11" customFormat="1" ht="13.5">
      <c r="B109" s="187"/>
      <c r="D109" s="188" t="s">
        <v>144</v>
      </c>
      <c r="E109" s="189" t="s">
        <v>5</v>
      </c>
      <c r="F109" s="190" t="s">
        <v>161</v>
      </c>
      <c r="H109" s="191">
        <v>31.68</v>
      </c>
      <c r="I109" s="192"/>
      <c r="L109" s="187"/>
      <c r="M109" s="193"/>
      <c r="N109" s="194"/>
      <c r="O109" s="194"/>
      <c r="P109" s="194"/>
      <c r="Q109" s="194"/>
      <c r="R109" s="194"/>
      <c r="S109" s="194"/>
      <c r="T109" s="195"/>
      <c r="AT109" s="189" t="s">
        <v>144</v>
      </c>
      <c r="AU109" s="189" t="s">
        <v>82</v>
      </c>
      <c r="AV109" s="11" t="s">
        <v>82</v>
      </c>
      <c r="AW109" s="11" t="s">
        <v>35</v>
      </c>
      <c r="AX109" s="11" t="s">
        <v>72</v>
      </c>
      <c r="AY109" s="189" t="s">
        <v>135</v>
      </c>
    </row>
    <row r="110" spans="2:65" s="13" customFormat="1" ht="13.5">
      <c r="B110" s="208"/>
      <c r="D110" s="188" t="s">
        <v>144</v>
      </c>
      <c r="E110" s="209" t="s">
        <v>5</v>
      </c>
      <c r="F110" s="210" t="s">
        <v>162</v>
      </c>
      <c r="H110" s="211">
        <v>1024.836</v>
      </c>
      <c r="I110" s="212"/>
      <c r="L110" s="208"/>
      <c r="M110" s="213"/>
      <c r="N110" s="214"/>
      <c r="O110" s="214"/>
      <c r="P110" s="214"/>
      <c r="Q110" s="214"/>
      <c r="R110" s="214"/>
      <c r="S110" s="214"/>
      <c r="T110" s="215"/>
      <c r="AT110" s="216" t="s">
        <v>144</v>
      </c>
      <c r="AU110" s="216" t="s">
        <v>82</v>
      </c>
      <c r="AV110" s="13" t="s">
        <v>142</v>
      </c>
      <c r="AW110" s="13" t="s">
        <v>35</v>
      </c>
      <c r="AX110" s="13" t="s">
        <v>72</v>
      </c>
      <c r="AY110" s="216" t="s">
        <v>135</v>
      </c>
    </row>
    <row r="111" spans="2:65" s="11" customFormat="1" ht="13.5">
      <c r="B111" s="187"/>
      <c r="D111" s="188" t="s">
        <v>144</v>
      </c>
      <c r="E111" s="189" t="s">
        <v>5</v>
      </c>
      <c r="F111" s="190" t="s">
        <v>172</v>
      </c>
      <c r="H111" s="191">
        <v>409.93400000000003</v>
      </c>
      <c r="I111" s="192"/>
      <c r="L111" s="187"/>
      <c r="M111" s="193"/>
      <c r="N111" s="194"/>
      <c r="O111" s="194"/>
      <c r="P111" s="194"/>
      <c r="Q111" s="194"/>
      <c r="R111" s="194"/>
      <c r="S111" s="194"/>
      <c r="T111" s="195"/>
      <c r="AT111" s="189" t="s">
        <v>144</v>
      </c>
      <c r="AU111" s="189" t="s">
        <v>82</v>
      </c>
      <c r="AV111" s="11" t="s">
        <v>82</v>
      </c>
      <c r="AW111" s="11" t="s">
        <v>35</v>
      </c>
      <c r="AX111" s="11" t="s">
        <v>80</v>
      </c>
      <c r="AY111" s="189" t="s">
        <v>135</v>
      </c>
    </row>
    <row r="112" spans="2:65" s="12" customFormat="1" ht="13.5">
      <c r="B112" s="196"/>
      <c r="D112" s="197" t="s">
        <v>144</v>
      </c>
      <c r="E112" s="198" t="s">
        <v>5</v>
      </c>
      <c r="F112" s="199" t="s">
        <v>146</v>
      </c>
      <c r="H112" s="200" t="s">
        <v>5</v>
      </c>
      <c r="I112" s="201"/>
      <c r="L112" s="196"/>
      <c r="M112" s="202"/>
      <c r="N112" s="203"/>
      <c r="O112" s="203"/>
      <c r="P112" s="203"/>
      <c r="Q112" s="203"/>
      <c r="R112" s="203"/>
      <c r="S112" s="203"/>
      <c r="T112" s="204"/>
      <c r="AT112" s="205" t="s">
        <v>144</v>
      </c>
      <c r="AU112" s="205" t="s">
        <v>82</v>
      </c>
      <c r="AV112" s="12" t="s">
        <v>80</v>
      </c>
      <c r="AW112" s="12" t="s">
        <v>35</v>
      </c>
      <c r="AX112" s="12" t="s">
        <v>72</v>
      </c>
      <c r="AY112" s="205" t="s">
        <v>135</v>
      </c>
    </row>
    <row r="113" spans="2:65" s="1" customFormat="1" ht="22.5" customHeight="1">
      <c r="B113" s="174"/>
      <c r="C113" s="175" t="s">
        <v>173</v>
      </c>
      <c r="D113" s="175" t="s">
        <v>137</v>
      </c>
      <c r="E113" s="176" t="s">
        <v>174</v>
      </c>
      <c r="F113" s="177" t="s">
        <v>175</v>
      </c>
      <c r="G113" s="178" t="s">
        <v>154</v>
      </c>
      <c r="H113" s="179">
        <v>409.93400000000003</v>
      </c>
      <c r="I113" s="180"/>
      <c r="J113" s="181">
        <f>ROUND(I113*H113,2)</f>
        <v>0</v>
      </c>
      <c r="K113" s="177" t="s">
        <v>141</v>
      </c>
      <c r="L113" s="41"/>
      <c r="M113" s="182" t="s">
        <v>5</v>
      </c>
      <c r="N113" s="183" t="s">
        <v>43</v>
      </c>
      <c r="O113" s="42"/>
      <c r="P113" s="184">
        <f>O113*H113</f>
        <v>0</v>
      </c>
      <c r="Q113" s="184">
        <v>0</v>
      </c>
      <c r="R113" s="184">
        <f>Q113*H113</f>
        <v>0</v>
      </c>
      <c r="S113" s="184">
        <v>0</v>
      </c>
      <c r="T113" s="185">
        <f>S113*H113</f>
        <v>0</v>
      </c>
      <c r="AR113" s="24" t="s">
        <v>142</v>
      </c>
      <c r="AT113" s="24" t="s">
        <v>137</v>
      </c>
      <c r="AU113" s="24" t="s">
        <v>82</v>
      </c>
      <c r="AY113" s="24" t="s">
        <v>135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24" t="s">
        <v>80</v>
      </c>
      <c r="BK113" s="186">
        <f>ROUND(I113*H113,2)</f>
        <v>0</v>
      </c>
      <c r="BL113" s="24" t="s">
        <v>142</v>
      </c>
      <c r="BM113" s="24" t="s">
        <v>176</v>
      </c>
    </row>
    <row r="114" spans="2:65" s="1" customFormat="1" ht="22.5" customHeight="1">
      <c r="B114" s="174"/>
      <c r="C114" s="175" t="s">
        <v>177</v>
      </c>
      <c r="D114" s="175" t="s">
        <v>137</v>
      </c>
      <c r="E114" s="176" t="s">
        <v>178</v>
      </c>
      <c r="F114" s="177" t="s">
        <v>179</v>
      </c>
      <c r="G114" s="178" t="s">
        <v>180</v>
      </c>
      <c r="H114" s="179">
        <v>794.72</v>
      </c>
      <c r="I114" s="180"/>
      <c r="J114" s="181">
        <f>ROUND(I114*H114,2)</f>
        <v>0</v>
      </c>
      <c r="K114" s="177" t="s">
        <v>141</v>
      </c>
      <c r="L114" s="41"/>
      <c r="M114" s="182" t="s">
        <v>5</v>
      </c>
      <c r="N114" s="183" t="s">
        <v>43</v>
      </c>
      <c r="O114" s="42"/>
      <c r="P114" s="184">
        <f>O114*H114</f>
        <v>0</v>
      </c>
      <c r="Q114" s="184">
        <v>8.4000000000000003E-4</v>
      </c>
      <c r="R114" s="184">
        <f>Q114*H114</f>
        <v>0.66756480000000007</v>
      </c>
      <c r="S114" s="184">
        <v>0</v>
      </c>
      <c r="T114" s="185">
        <f>S114*H114</f>
        <v>0</v>
      </c>
      <c r="AR114" s="24" t="s">
        <v>142</v>
      </c>
      <c r="AT114" s="24" t="s">
        <v>137</v>
      </c>
      <c r="AU114" s="24" t="s">
        <v>82</v>
      </c>
      <c r="AY114" s="24" t="s">
        <v>135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24" t="s">
        <v>80</v>
      </c>
      <c r="BK114" s="186">
        <f>ROUND(I114*H114,2)</f>
        <v>0</v>
      </c>
      <c r="BL114" s="24" t="s">
        <v>142</v>
      </c>
      <c r="BM114" s="24" t="s">
        <v>181</v>
      </c>
    </row>
    <row r="115" spans="2:65" s="12" customFormat="1" ht="13.5">
      <c r="B115" s="196"/>
      <c r="D115" s="188" t="s">
        <v>144</v>
      </c>
      <c r="E115" s="206" t="s">
        <v>5</v>
      </c>
      <c r="F115" s="207" t="s">
        <v>156</v>
      </c>
      <c r="H115" s="205" t="s">
        <v>5</v>
      </c>
      <c r="I115" s="201"/>
      <c r="L115" s="196"/>
      <c r="M115" s="202"/>
      <c r="N115" s="203"/>
      <c r="O115" s="203"/>
      <c r="P115" s="203"/>
      <c r="Q115" s="203"/>
      <c r="R115" s="203"/>
      <c r="S115" s="203"/>
      <c r="T115" s="204"/>
      <c r="AT115" s="205" t="s">
        <v>144</v>
      </c>
      <c r="AU115" s="205" t="s">
        <v>82</v>
      </c>
      <c r="AV115" s="12" t="s">
        <v>80</v>
      </c>
      <c r="AW115" s="12" t="s">
        <v>35</v>
      </c>
      <c r="AX115" s="12" t="s">
        <v>72</v>
      </c>
      <c r="AY115" s="205" t="s">
        <v>135</v>
      </c>
    </row>
    <row r="116" spans="2:65" s="11" customFormat="1" ht="13.5">
      <c r="B116" s="187"/>
      <c r="D116" s="188" t="s">
        <v>144</v>
      </c>
      <c r="E116" s="189" t="s">
        <v>5</v>
      </c>
      <c r="F116" s="190" t="s">
        <v>182</v>
      </c>
      <c r="H116" s="191">
        <v>794.72</v>
      </c>
      <c r="I116" s="192"/>
      <c r="L116" s="187"/>
      <c r="M116" s="193"/>
      <c r="N116" s="194"/>
      <c r="O116" s="194"/>
      <c r="P116" s="194"/>
      <c r="Q116" s="194"/>
      <c r="R116" s="194"/>
      <c r="S116" s="194"/>
      <c r="T116" s="195"/>
      <c r="AT116" s="189" t="s">
        <v>144</v>
      </c>
      <c r="AU116" s="189" t="s">
        <v>82</v>
      </c>
      <c r="AV116" s="11" t="s">
        <v>82</v>
      </c>
      <c r="AW116" s="11" t="s">
        <v>35</v>
      </c>
      <c r="AX116" s="11" t="s">
        <v>72</v>
      </c>
      <c r="AY116" s="189" t="s">
        <v>135</v>
      </c>
    </row>
    <row r="117" spans="2:65" s="13" customFormat="1" ht="13.5">
      <c r="B117" s="208"/>
      <c r="D117" s="188" t="s">
        <v>144</v>
      </c>
      <c r="E117" s="209" t="s">
        <v>5</v>
      </c>
      <c r="F117" s="210" t="s">
        <v>162</v>
      </c>
      <c r="H117" s="211">
        <v>794.72</v>
      </c>
      <c r="I117" s="212"/>
      <c r="L117" s="208"/>
      <c r="M117" s="213"/>
      <c r="N117" s="214"/>
      <c r="O117" s="214"/>
      <c r="P117" s="214"/>
      <c r="Q117" s="214"/>
      <c r="R117" s="214"/>
      <c r="S117" s="214"/>
      <c r="T117" s="215"/>
      <c r="AT117" s="216" t="s">
        <v>144</v>
      </c>
      <c r="AU117" s="216" t="s">
        <v>82</v>
      </c>
      <c r="AV117" s="13" t="s">
        <v>142</v>
      </c>
      <c r="AW117" s="13" t="s">
        <v>35</v>
      </c>
      <c r="AX117" s="13" t="s">
        <v>80</v>
      </c>
      <c r="AY117" s="216" t="s">
        <v>135</v>
      </c>
    </row>
    <row r="118" spans="2:65" s="12" customFormat="1" ht="13.5">
      <c r="B118" s="196"/>
      <c r="D118" s="197" t="s">
        <v>144</v>
      </c>
      <c r="E118" s="198" t="s">
        <v>5</v>
      </c>
      <c r="F118" s="199" t="s">
        <v>146</v>
      </c>
      <c r="H118" s="200" t="s">
        <v>5</v>
      </c>
      <c r="I118" s="201"/>
      <c r="L118" s="196"/>
      <c r="M118" s="202"/>
      <c r="N118" s="203"/>
      <c r="O118" s="203"/>
      <c r="P118" s="203"/>
      <c r="Q118" s="203"/>
      <c r="R118" s="203"/>
      <c r="S118" s="203"/>
      <c r="T118" s="204"/>
      <c r="AT118" s="205" t="s">
        <v>144</v>
      </c>
      <c r="AU118" s="205" t="s">
        <v>82</v>
      </c>
      <c r="AV118" s="12" t="s">
        <v>80</v>
      </c>
      <c r="AW118" s="12" t="s">
        <v>35</v>
      </c>
      <c r="AX118" s="12" t="s">
        <v>72</v>
      </c>
      <c r="AY118" s="205" t="s">
        <v>135</v>
      </c>
    </row>
    <row r="119" spans="2:65" s="1" customFormat="1" ht="22.5" customHeight="1">
      <c r="B119" s="174"/>
      <c r="C119" s="175" t="s">
        <v>183</v>
      </c>
      <c r="D119" s="175" t="s">
        <v>137</v>
      </c>
      <c r="E119" s="176" t="s">
        <v>184</v>
      </c>
      <c r="F119" s="177" t="s">
        <v>185</v>
      </c>
      <c r="G119" s="178" t="s">
        <v>180</v>
      </c>
      <c r="H119" s="179">
        <v>178.81200000000001</v>
      </c>
      <c r="I119" s="180"/>
      <c r="J119" s="181">
        <f>ROUND(I119*H119,2)</f>
        <v>0</v>
      </c>
      <c r="K119" s="177" t="s">
        <v>141</v>
      </c>
      <c r="L119" s="41"/>
      <c r="M119" s="182" t="s">
        <v>5</v>
      </c>
      <c r="N119" s="183" t="s">
        <v>43</v>
      </c>
      <c r="O119" s="42"/>
      <c r="P119" s="184">
        <f>O119*H119</f>
        <v>0</v>
      </c>
      <c r="Q119" s="184">
        <v>8.4999999999999995E-4</v>
      </c>
      <c r="R119" s="184">
        <f>Q119*H119</f>
        <v>0.15199019999999999</v>
      </c>
      <c r="S119" s="184">
        <v>0</v>
      </c>
      <c r="T119" s="185">
        <f>S119*H119</f>
        <v>0</v>
      </c>
      <c r="AR119" s="24" t="s">
        <v>142</v>
      </c>
      <c r="AT119" s="24" t="s">
        <v>137</v>
      </c>
      <c r="AU119" s="24" t="s">
        <v>82</v>
      </c>
      <c r="AY119" s="24" t="s">
        <v>135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24" t="s">
        <v>80</v>
      </c>
      <c r="BK119" s="186">
        <f>ROUND(I119*H119,2)</f>
        <v>0</v>
      </c>
      <c r="BL119" s="24" t="s">
        <v>142</v>
      </c>
      <c r="BM119" s="24" t="s">
        <v>186</v>
      </c>
    </row>
    <row r="120" spans="2:65" s="12" customFormat="1" ht="13.5">
      <c r="B120" s="196"/>
      <c r="D120" s="188" t="s">
        <v>144</v>
      </c>
      <c r="E120" s="206" t="s">
        <v>5</v>
      </c>
      <c r="F120" s="207" t="s">
        <v>156</v>
      </c>
      <c r="H120" s="205" t="s">
        <v>5</v>
      </c>
      <c r="I120" s="201"/>
      <c r="L120" s="196"/>
      <c r="M120" s="202"/>
      <c r="N120" s="203"/>
      <c r="O120" s="203"/>
      <c r="P120" s="203"/>
      <c r="Q120" s="203"/>
      <c r="R120" s="203"/>
      <c r="S120" s="203"/>
      <c r="T120" s="204"/>
      <c r="AT120" s="205" t="s">
        <v>144</v>
      </c>
      <c r="AU120" s="205" t="s">
        <v>82</v>
      </c>
      <c r="AV120" s="12" t="s">
        <v>80</v>
      </c>
      <c r="AW120" s="12" t="s">
        <v>35</v>
      </c>
      <c r="AX120" s="12" t="s">
        <v>72</v>
      </c>
      <c r="AY120" s="205" t="s">
        <v>135</v>
      </c>
    </row>
    <row r="121" spans="2:65" s="11" customFormat="1" ht="13.5">
      <c r="B121" s="187"/>
      <c r="D121" s="188" t="s">
        <v>144</v>
      </c>
      <c r="E121" s="189" t="s">
        <v>5</v>
      </c>
      <c r="F121" s="190" t="s">
        <v>187</v>
      </c>
      <c r="H121" s="191">
        <v>178.81200000000001</v>
      </c>
      <c r="I121" s="192"/>
      <c r="L121" s="187"/>
      <c r="M121" s="193"/>
      <c r="N121" s="194"/>
      <c r="O121" s="194"/>
      <c r="P121" s="194"/>
      <c r="Q121" s="194"/>
      <c r="R121" s="194"/>
      <c r="S121" s="194"/>
      <c r="T121" s="195"/>
      <c r="AT121" s="189" t="s">
        <v>144</v>
      </c>
      <c r="AU121" s="189" t="s">
        <v>82</v>
      </c>
      <c r="AV121" s="11" t="s">
        <v>82</v>
      </c>
      <c r="AW121" s="11" t="s">
        <v>35</v>
      </c>
      <c r="AX121" s="11" t="s">
        <v>72</v>
      </c>
      <c r="AY121" s="189" t="s">
        <v>135</v>
      </c>
    </row>
    <row r="122" spans="2:65" s="13" customFormat="1" ht="13.5">
      <c r="B122" s="208"/>
      <c r="D122" s="188" t="s">
        <v>144</v>
      </c>
      <c r="E122" s="209" t="s">
        <v>5</v>
      </c>
      <c r="F122" s="210" t="s">
        <v>162</v>
      </c>
      <c r="H122" s="211">
        <v>178.81200000000001</v>
      </c>
      <c r="I122" s="212"/>
      <c r="L122" s="208"/>
      <c r="M122" s="213"/>
      <c r="N122" s="214"/>
      <c r="O122" s="214"/>
      <c r="P122" s="214"/>
      <c r="Q122" s="214"/>
      <c r="R122" s="214"/>
      <c r="S122" s="214"/>
      <c r="T122" s="215"/>
      <c r="AT122" s="216" t="s">
        <v>144</v>
      </c>
      <c r="AU122" s="216" t="s">
        <v>82</v>
      </c>
      <c r="AV122" s="13" t="s">
        <v>142</v>
      </c>
      <c r="AW122" s="13" t="s">
        <v>35</v>
      </c>
      <c r="AX122" s="13" t="s">
        <v>80</v>
      </c>
      <c r="AY122" s="216" t="s">
        <v>135</v>
      </c>
    </row>
    <row r="123" spans="2:65" s="12" customFormat="1" ht="13.5">
      <c r="B123" s="196"/>
      <c r="D123" s="197" t="s">
        <v>144</v>
      </c>
      <c r="E123" s="198" t="s">
        <v>5</v>
      </c>
      <c r="F123" s="199" t="s">
        <v>146</v>
      </c>
      <c r="H123" s="200" t="s">
        <v>5</v>
      </c>
      <c r="I123" s="201"/>
      <c r="L123" s="196"/>
      <c r="M123" s="202"/>
      <c r="N123" s="203"/>
      <c r="O123" s="203"/>
      <c r="P123" s="203"/>
      <c r="Q123" s="203"/>
      <c r="R123" s="203"/>
      <c r="S123" s="203"/>
      <c r="T123" s="204"/>
      <c r="AT123" s="205" t="s">
        <v>144</v>
      </c>
      <c r="AU123" s="205" t="s">
        <v>82</v>
      </c>
      <c r="AV123" s="12" t="s">
        <v>80</v>
      </c>
      <c r="AW123" s="12" t="s">
        <v>35</v>
      </c>
      <c r="AX123" s="12" t="s">
        <v>72</v>
      </c>
      <c r="AY123" s="205" t="s">
        <v>135</v>
      </c>
    </row>
    <row r="124" spans="2:65" s="1" customFormat="1" ht="22.5" customHeight="1">
      <c r="B124" s="174"/>
      <c r="C124" s="175" t="s">
        <v>188</v>
      </c>
      <c r="D124" s="175" t="s">
        <v>137</v>
      </c>
      <c r="E124" s="176" t="s">
        <v>189</v>
      </c>
      <c r="F124" s="177" t="s">
        <v>190</v>
      </c>
      <c r="G124" s="178" t="s">
        <v>180</v>
      </c>
      <c r="H124" s="179">
        <v>794.72</v>
      </c>
      <c r="I124" s="180"/>
      <c r="J124" s="181">
        <f>ROUND(I124*H124,2)</f>
        <v>0</v>
      </c>
      <c r="K124" s="177" t="s">
        <v>141</v>
      </c>
      <c r="L124" s="41"/>
      <c r="M124" s="182" t="s">
        <v>5</v>
      </c>
      <c r="N124" s="183" t="s">
        <v>43</v>
      </c>
      <c r="O124" s="42"/>
      <c r="P124" s="184">
        <f>O124*H124</f>
        <v>0</v>
      </c>
      <c r="Q124" s="184">
        <v>0</v>
      </c>
      <c r="R124" s="184">
        <f>Q124*H124</f>
        <v>0</v>
      </c>
      <c r="S124" s="184">
        <v>0</v>
      </c>
      <c r="T124" s="185">
        <f>S124*H124</f>
        <v>0</v>
      </c>
      <c r="AR124" s="24" t="s">
        <v>142</v>
      </c>
      <c r="AT124" s="24" t="s">
        <v>137</v>
      </c>
      <c r="AU124" s="24" t="s">
        <v>82</v>
      </c>
      <c r="AY124" s="24" t="s">
        <v>135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24" t="s">
        <v>80</v>
      </c>
      <c r="BK124" s="186">
        <f>ROUND(I124*H124,2)</f>
        <v>0</v>
      </c>
      <c r="BL124" s="24" t="s">
        <v>142</v>
      </c>
      <c r="BM124" s="24" t="s">
        <v>191</v>
      </c>
    </row>
    <row r="125" spans="2:65" s="1" customFormat="1" ht="22.5" customHeight="1">
      <c r="B125" s="174"/>
      <c r="C125" s="175" t="s">
        <v>192</v>
      </c>
      <c r="D125" s="175" t="s">
        <v>137</v>
      </c>
      <c r="E125" s="176" t="s">
        <v>193</v>
      </c>
      <c r="F125" s="177" t="s">
        <v>194</v>
      </c>
      <c r="G125" s="178" t="s">
        <v>180</v>
      </c>
      <c r="H125" s="179">
        <v>178.81200000000001</v>
      </c>
      <c r="I125" s="180"/>
      <c r="J125" s="181">
        <f>ROUND(I125*H125,2)</f>
        <v>0</v>
      </c>
      <c r="K125" s="177" t="s">
        <v>141</v>
      </c>
      <c r="L125" s="41"/>
      <c r="M125" s="182" t="s">
        <v>5</v>
      </c>
      <c r="N125" s="183" t="s">
        <v>43</v>
      </c>
      <c r="O125" s="42"/>
      <c r="P125" s="184">
        <f>O125*H125</f>
        <v>0</v>
      </c>
      <c r="Q125" s="184">
        <v>0</v>
      </c>
      <c r="R125" s="184">
        <f>Q125*H125</f>
        <v>0</v>
      </c>
      <c r="S125" s="184">
        <v>0</v>
      </c>
      <c r="T125" s="185">
        <f>S125*H125</f>
        <v>0</v>
      </c>
      <c r="AR125" s="24" t="s">
        <v>142</v>
      </c>
      <c r="AT125" s="24" t="s">
        <v>137</v>
      </c>
      <c r="AU125" s="24" t="s">
        <v>82</v>
      </c>
      <c r="AY125" s="24" t="s">
        <v>135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24" t="s">
        <v>80</v>
      </c>
      <c r="BK125" s="186">
        <f>ROUND(I125*H125,2)</f>
        <v>0</v>
      </c>
      <c r="BL125" s="24" t="s">
        <v>142</v>
      </c>
      <c r="BM125" s="24" t="s">
        <v>195</v>
      </c>
    </row>
    <row r="126" spans="2:65" s="1" customFormat="1" ht="22.5" customHeight="1">
      <c r="B126" s="174"/>
      <c r="C126" s="175" t="s">
        <v>196</v>
      </c>
      <c r="D126" s="175" t="s">
        <v>137</v>
      </c>
      <c r="E126" s="176" t="s">
        <v>197</v>
      </c>
      <c r="F126" s="177" t="s">
        <v>198</v>
      </c>
      <c r="G126" s="178" t="s">
        <v>154</v>
      </c>
      <c r="H126" s="179">
        <v>563.66</v>
      </c>
      <c r="I126" s="180"/>
      <c r="J126" s="181">
        <f>ROUND(I126*H126,2)</f>
        <v>0</v>
      </c>
      <c r="K126" s="177" t="s">
        <v>141</v>
      </c>
      <c r="L126" s="41"/>
      <c r="M126" s="182" t="s">
        <v>5</v>
      </c>
      <c r="N126" s="183" t="s">
        <v>43</v>
      </c>
      <c r="O126" s="42"/>
      <c r="P126" s="184">
        <f>O126*H126</f>
        <v>0</v>
      </c>
      <c r="Q126" s="184">
        <v>0</v>
      </c>
      <c r="R126" s="184">
        <f>Q126*H126</f>
        <v>0</v>
      </c>
      <c r="S126" s="184">
        <v>0</v>
      </c>
      <c r="T126" s="185">
        <f>S126*H126</f>
        <v>0</v>
      </c>
      <c r="AR126" s="24" t="s">
        <v>142</v>
      </c>
      <c r="AT126" s="24" t="s">
        <v>137</v>
      </c>
      <c r="AU126" s="24" t="s">
        <v>82</v>
      </c>
      <c r="AY126" s="24" t="s">
        <v>135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24" t="s">
        <v>80</v>
      </c>
      <c r="BK126" s="186">
        <f>ROUND(I126*H126,2)</f>
        <v>0</v>
      </c>
      <c r="BL126" s="24" t="s">
        <v>142</v>
      </c>
      <c r="BM126" s="24" t="s">
        <v>199</v>
      </c>
    </row>
    <row r="127" spans="2:65" s="11" customFormat="1" ht="13.5">
      <c r="B127" s="187"/>
      <c r="D127" s="188" t="s">
        <v>144</v>
      </c>
      <c r="E127" s="189" t="s">
        <v>5</v>
      </c>
      <c r="F127" s="190" t="s">
        <v>200</v>
      </c>
      <c r="H127" s="191">
        <v>563.66</v>
      </c>
      <c r="I127" s="192"/>
      <c r="L127" s="187"/>
      <c r="M127" s="193"/>
      <c r="N127" s="194"/>
      <c r="O127" s="194"/>
      <c r="P127" s="194"/>
      <c r="Q127" s="194"/>
      <c r="R127" s="194"/>
      <c r="S127" s="194"/>
      <c r="T127" s="195"/>
      <c r="AT127" s="189" t="s">
        <v>144</v>
      </c>
      <c r="AU127" s="189" t="s">
        <v>82</v>
      </c>
      <c r="AV127" s="11" t="s">
        <v>82</v>
      </c>
      <c r="AW127" s="11" t="s">
        <v>35</v>
      </c>
      <c r="AX127" s="11" t="s">
        <v>80</v>
      </c>
      <c r="AY127" s="189" t="s">
        <v>135</v>
      </c>
    </row>
    <row r="128" spans="2:65" s="12" customFormat="1" ht="13.5">
      <c r="B128" s="196"/>
      <c r="D128" s="197" t="s">
        <v>144</v>
      </c>
      <c r="E128" s="198" t="s">
        <v>5</v>
      </c>
      <c r="F128" s="199" t="s">
        <v>146</v>
      </c>
      <c r="H128" s="200" t="s">
        <v>5</v>
      </c>
      <c r="I128" s="201"/>
      <c r="L128" s="196"/>
      <c r="M128" s="202"/>
      <c r="N128" s="203"/>
      <c r="O128" s="203"/>
      <c r="P128" s="203"/>
      <c r="Q128" s="203"/>
      <c r="R128" s="203"/>
      <c r="S128" s="203"/>
      <c r="T128" s="204"/>
      <c r="AT128" s="205" t="s">
        <v>144</v>
      </c>
      <c r="AU128" s="205" t="s">
        <v>82</v>
      </c>
      <c r="AV128" s="12" t="s">
        <v>80</v>
      </c>
      <c r="AW128" s="12" t="s">
        <v>35</v>
      </c>
      <c r="AX128" s="12" t="s">
        <v>72</v>
      </c>
      <c r="AY128" s="205" t="s">
        <v>135</v>
      </c>
    </row>
    <row r="129" spans="2:65" s="1" customFormat="1" ht="22.5" customHeight="1">
      <c r="B129" s="174"/>
      <c r="C129" s="175" t="s">
        <v>201</v>
      </c>
      <c r="D129" s="175" t="s">
        <v>137</v>
      </c>
      <c r="E129" s="176" t="s">
        <v>202</v>
      </c>
      <c r="F129" s="177" t="s">
        <v>203</v>
      </c>
      <c r="G129" s="178" t="s">
        <v>154</v>
      </c>
      <c r="H129" s="179">
        <v>1024.836</v>
      </c>
      <c r="I129" s="180"/>
      <c r="J129" s="181">
        <f>ROUND(I129*H129,2)</f>
        <v>0</v>
      </c>
      <c r="K129" s="177" t="s">
        <v>141</v>
      </c>
      <c r="L129" s="41"/>
      <c r="M129" s="182" t="s">
        <v>5</v>
      </c>
      <c r="N129" s="183" t="s">
        <v>43</v>
      </c>
      <c r="O129" s="42"/>
      <c r="P129" s="184">
        <f>O129*H129</f>
        <v>0</v>
      </c>
      <c r="Q129" s="184">
        <v>0</v>
      </c>
      <c r="R129" s="184">
        <f>Q129*H129</f>
        <v>0</v>
      </c>
      <c r="S129" s="184">
        <v>0</v>
      </c>
      <c r="T129" s="185">
        <f>S129*H129</f>
        <v>0</v>
      </c>
      <c r="AR129" s="24" t="s">
        <v>142</v>
      </c>
      <c r="AT129" s="24" t="s">
        <v>137</v>
      </c>
      <c r="AU129" s="24" t="s">
        <v>82</v>
      </c>
      <c r="AY129" s="24" t="s">
        <v>135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24" t="s">
        <v>80</v>
      </c>
      <c r="BK129" s="186">
        <f>ROUND(I129*H129,2)</f>
        <v>0</v>
      </c>
      <c r="BL129" s="24" t="s">
        <v>142</v>
      </c>
      <c r="BM129" s="24" t="s">
        <v>204</v>
      </c>
    </row>
    <row r="130" spans="2:65" s="11" customFormat="1" ht="13.5">
      <c r="B130" s="187"/>
      <c r="D130" s="188" t="s">
        <v>144</v>
      </c>
      <c r="E130" s="189" t="s">
        <v>5</v>
      </c>
      <c r="F130" s="190" t="s">
        <v>205</v>
      </c>
      <c r="H130" s="191">
        <v>1024.836</v>
      </c>
      <c r="I130" s="192"/>
      <c r="L130" s="187"/>
      <c r="M130" s="193"/>
      <c r="N130" s="194"/>
      <c r="O130" s="194"/>
      <c r="P130" s="194"/>
      <c r="Q130" s="194"/>
      <c r="R130" s="194"/>
      <c r="S130" s="194"/>
      <c r="T130" s="195"/>
      <c r="AT130" s="189" t="s">
        <v>144</v>
      </c>
      <c r="AU130" s="189" t="s">
        <v>82</v>
      </c>
      <c r="AV130" s="11" t="s">
        <v>82</v>
      </c>
      <c r="AW130" s="11" t="s">
        <v>35</v>
      </c>
      <c r="AX130" s="11" t="s">
        <v>80</v>
      </c>
      <c r="AY130" s="189" t="s">
        <v>135</v>
      </c>
    </row>
    <row r="131" spans="2:65" s="12" customFormat="1" ht="13.5">
      <c r="B131" s="196"/>
      <c r="D131" s="197" t="s">
        <v>144</v>
      </c>
      <c r="E131" s="198" t="s">
        <v>5</v>
      </c>
      <c r="F131" s="199" t="s">
        <v>146</v>
      </c>
      <c r="H131" s="200" t="s">
        <v>5</v>
      </c>
      <c r="I131" s="201"/>
      <c r="L131" s="196"/>
      <c r="M131" s="202"/>
      <c r="N131" s="203"/>
      <c r="O131" s="203"/>
      <c r="P131" s="203"/>
      <c r="Q131" s="203"/>
      <c r="R131" s="203"/>
      <c r="S131" s="203"/>
      <c r="T131" s="204"/>
      <c r="AT131" s="205" t="s">
        <v>144</v>
      </c>
      <c r="AU131" s="205" t="s">
        <v>82</v>
      </c>
      <c r="AV131" s="12" t="s">
        <v>80</v>
      </c>
      <c r="AW131" s="12" t="s">
        <v>35</v>
      </c>
      <c r="AX131" s="12" t="s">
        <v>72</v>
      </c>
      <c r="AY131" s="205" t="s">
        <v>135</v>
      </c>
    </row>
    <row r="132" spans="2:65" s="1" customFormat="1" ht="31.5" customHeight="1">
      <c r="B132" s="174"/>
      <c r="C132" s="175" t="s">
        <v>206</v>
      </c>
      <c r="D132" s="175" t="s">
        <v>137</v>
      </c>
      <c r="E132" s="176" t="s">
        <v>207</v>
      </c>
      <c r="F132" s="177" t="s">
        <v>208</v>
      </c>
      <c r="G132" s="178" t="s">
        <v>154</v>
      </c>
      <c r="H132" s="179">
        <v>2049.672</v>
      </c>
      <c r="I132" s="180"/>
      <c r="J132" s="181">
        <f>ROUND(I132*H132,2)</f>
        <v>0</v>
      </c>
      <c r="K132" s="177" t="s">
        <v>141</v>
      </c>
      <c r="L132" s="41"/>
      <c r="M132" s="182" t="s">
        <v>5</v>
      </c>
      <c r="N132" s="183" t="s">
        <v>43</v>
      </c>
      <c r="O132" s="42"/>
      <c r="P132" s="184">
        <f>O132*H132</f>
        <v>0</v>
      </c>
      <c r="Q132" s="184">
        <v>0</v>
      </c>
      <c r="R132" s="184">
        <f>Q132*H132</f>
        <v>0</v>
      </c>
      <c r="S132" s="184">
        <v>0</v>
      </c>
      <c r="T132" s="185">
        <f>S132*H132</f>
        <v>0</v>
      </c>
      <c r="AR132" s="24" t="s">
        <v>142</v>
      </c>
      <c r="AT132" s="24" t="s">
        <v>137</v>
      </c>
      <c r="AU132" s="24" t="s">
        <v>82</v>
      </c>
      <c r="AY132" s="24" t="s">
        <v>135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24" t="s">
        <v>80</v>
      </c>
      <c r="BK132" s="186">
        <f>ROUND(I132*H132,2)</f>
        <v>0</v>
      </c>
      <c r="BL132" s="24" t="s">
        <v>142</v>
      </c>
      <c r="BM132" s="24" t="s">
        <v>209</v>
      </c>
    </row>
    <row r="133" spans="2:65" s="11" customFormat="1" ht="13.5">
      <c r="B133" s="187"/>
      <c r="D133" s="197" t="s">
        <v>144</v>
      </c>
      <c r="F133" s="217" t="s">
        <v>210</v>
      </c>
      <c r="H133" s="218">
        <v>2049.672</v>
      </c>
      <c r="I133" s="192"/>
      <c r="L133" s="187"/>
      <c r="M133" s="193"/>
      <c r="N133" s="194"/>
      <c r="O133" s="194"/>
      <c r="P133" s="194"/>
      <c r="Q133" s="194"/>
      <c r="R133" s="194"/>
      <c r="S133" s="194"/>
      <c r="T133" s="195"/>
      <c r="AT133" s="189" t="s">
        <v>144</v>
      </c>
      <c r="AU133" s="189" t="s">
        <v>82</v>
      </c>
      <c r="AV133" s="11" t="s">
        <v>82</v>
      </c>
      <c r="AW133" s="11" t="s">
        <v>6</v>
      </c>
      <c r="AX133" s="11" t="s">
        <v>80</v>
      </c>
      <c r="AY133" s="189" t="s">
        <v>135</v>
      </c>
    </row>
    <row r="134" spans="2:65" s="1" customFormat="1" ht="22.5" customHeight="1">
      <c r="B134" s="174"/>
      <c r="C134" s="175" t="s">
        <v>211</v>
      </c>
      <c r="D134" s="175" t="s">
        <v>137</v>
      </c>
      <c r="E134" s="176" t="s">
        <v>212</v>
      </c>
      <c r="F134" s="177" t="s">
        <v>213</v>
      </c>
      <c r="G134" s="178" t="s">
        <v>154</v>
      </c>
      <c r="H134" s="179">
        <v>1024.836</v>
      </c>
      <c r="I134" s="180"/>
      <c r="J134" s="181">
        <f>ROUND(I134*H134,2)</f>
        <v>0</v>
      </c>
      <c r="K134" s="177" t="s">
        <v>141</v>
      </c>
      <c r="L134" s="41"/>
      <c r="M134" s="182" t="s">
        <v>5</v>
      </c>
      <c r="N134" s="183" t="s">
        <v>43</v>
      </c>
      <c r="O134" s="42"/>
      <c r="P134" s="184">
        <f>O134*H134</f>
        <v>0</v>
      </c>
      <c r="Q134" s="184">
        <v>0</v>
      </c>
      <c r="R134" s="184">
        <f>Q134*H134</f>
        <v>0</v>
      </c>
      <c r="S134" s="184">
        <v>0</v>
      </c>
      <c r="T134" s="185">
        <f>S134*H134</f>
        <v>0</v>
      </c>
      <c r="AR134" s="24" t="s">
        <v>142</v>
      </c>
      <c r="AT134" s="24" t="s">
        <v>137</v>
      </c>
      <c r="AU134" s="24" t="s">
        <v>82</v>
      </c>
      <c r="AY134" s="24" t="s">
        <v>135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24" t="s">
        <v>80</v>
      </c>
      <c r="BK134" s="186">
        <f>ROUND(I134*H134,2)</f>
        <v>0</v>
      </c>
      <c r="BL134" s="24" t="s">
        <v>142</v>
      </c>
      <c r="BM134" s="24" t="s">
        <v>214</v>
      </c>
    </row>
    <row r="135" spans="2:65" s="1" customFormat="1" ht="22.5" customHeight="1">
      <c r="B135" s="174"/>
      <c r="C135" s="175" t="s">
        <v>11</v>
      </c>
      <c r="D135" s="175" t="s">
        <v>137</v>
      </c>
      <c r="E135" s="176" t="s">
        <v>215</v>
      </c>
      <c r="F135" s="177" t="s">
        <v>216</v>
      </c>
      <c r="G135" s="178" t="s">
        <v>217</v>
      </c>
      <c r="H135" s="179">
        <v>1024.836</v>
      </c>
      <c r="I135" s="180"/>
      <c r="J135" s="181">
        <f>ROUND(I135*H135,2)</f>
        <v>0</v>
      </c>
      <c r="K135" s="177" t="s">
        <v>141</v>
      </c>
      <c r="L135" s="41"/>
      <c r="M135" s="182" t="s">
        <v>5</v>
      </c>
      <c r="N135" s="183" t="s">
        <v>43</v>
      </c>
      <c r="O135" s="42"/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AR135" s="24" t="s">
        <v>142</v>
      </c>
      <c r="AT135" s="24" t="s">
        <v>137</v>
      </c>
      <c r="AU135" s="24" t="s">
        <v>82</v>
      </c>
      <c r="AY135" s="24" t="s">
        <v>135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24" t="s">
        <v>80</v>
      </c>
      <c r="BK135" s="186">
        <f>ROUND(I135*H135,2)</f>
        <v>0</v>
      </c>
      <c r="BL135" s="24" t="s">
        <v>142</v>
      </c>
      <c r="BM135" s="24" t="s">
        <v>218</v>
      </c>
    </row>
    <row r="136" spans="2:65" s="1" customFormat="1" ht="22.5" customHeight="1">
      <c r="B136" s="174"/>
      <c r="C136" s="175" t="s">
        <v>219</v>
      </c>
      <c r="D136" s="175" t="s">
        <v>137</v>
      </c>
      <c r="E136" s="176" t="s">
        <v>220</v>
      </c>
      <c r="F136" s="177" t="s">
        <v>221</v>
      </c>
      <c r="G136" s="178" t="s">
        <v>154</v>
      </c>
      <c r="H136" s="179">
        <v>683.48099999999999</v>
      </c>
      <c r="I136" s="180"/>
      <c r="J136" s="181">
        <f>ROUND(I136*H136,2)</f>
        <v>0</v>
      </c>
      <c r="K136" s="177" t="s">
        <v>141</v>
      </c>
      <c r="L136" s="41"/>
      <c r="M136" s="182" t="s">
        <v>5</v>
      </c>
      <c r="N136" s="183" t="s">
        <v>43</v>
      </c>
      <c r="O136" s="42"/>
      <c r="P136" s="184">
        <f>O136*H136</f>
        <v>0</v>
      </c>
      <c r="Q136" s="184">
        <v>0</v>
      </c>
      <c r="R136" s="184">
        <f>Q136*H136</f>
        <v>0</v>
      </c>
      <c r="S136" s="184">
        <v>0</v>
      </c>
      <c r="T136" s="185">
        <f>S136*H136</f>
        <v>0</v>
      </c>
      <c r="AR136" s="24" t="s">
        <v>142</v>
      </c>
      <c r="AT136" s="24" t="s">
        <v>137</v>
      </c>
      <c r="AU136" s="24" t="s">
        <v>82</v>
      </c>
      <c r="AY136" s="24" t="s">
        <v>135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24" t="s">
        <v>80</v>
      </c>
      <c r="BK136" s="186">
        <f>ROUND(I136*H136,2)</f>
        <v>0</v>
      </c>
      <c r="BL136" s="24" t="s">
        <v>142</v>
      </c>
      <c r="BM136" s="24" t="s">
        <v>222</v>
      </c>
    </row>
    <row r="137" spans="2:65" s="11" customFormat="1" ht="13.5">
      <c r="B137" s="187"/>
      <c r="D137" s="188" t="s">
        <v>144</v>
      </c>
      <c r="E137" s="189" t="s">
        <v>5</v>
      </c>
      <c r="F137" s="190" t="s">
        <v>223</v>
      </c>
      <c r="H137" s="191">
        <v>683.48099999999999</v>
      </c>
      <c r="I137" s="192"/>
      <c r="L137" s="187"/>
      <c r="M137" s="193"/>
      <c r="N137" s="194"/>
      <c r="O137" s="194"/>
      <c r="P137" s="194"/>
      <c r="Q137" s="194"/>
      <c r="R137" s="194"/>
      <c r="S137" s="194"/>
      <c r="T137" s="195"/>
      <c r="AT137" s="189" t="s">
        <v>144</v>
      </c>
      <c r="AU137" s="189" t="s">
        <v>82</v>
      </c>
      <c r="AV137" s="11" t="s">
        <v>82</v>
      </c>
      <c r="AW137" s="11" t="s">
        <v>35</v>
      </c>
      <c r="AX137" s="11" t="s">
        <v>72</v>
      </c>
      <c r="AY137" s="189" t="s">
        <v>135</v>
      </c>
    </row>
    <row r="138" spans="2:65" s="13" customFormat="1" ht="13.5">
      <c r="B138" s="208"/>
      <c r="D138" s="188" t="s">
        <v>144</v>
      </c>
      <c r="E138" s="209" t="s">
        <v>5</v>
      </c>
      <c r="F138" s="210" t="s">
        <v>162</v>
      </c>
      <c r="H138" s="211">
        <v>683.48099999999999</v>
      </c>
      <c r="I138" s="212"/>
      <c r="L138" s="208"/>
      <c r="M138" s="213"/>
      <c r="N138" s="214"/>
      <c r="O138" s="214"/>
      <c r="P138" s="214"/>
      <c r="Q138" s="214"/>
      <c r="R138" s="214"/>
      <c r="S138" s="214"/>
      <c r="T138" s="215"/>
      <c r="AT138" s="216" t="s">
        <v>144</v>
      </c>
      <c r="AU138" s="216" t="s">
        <v>82</v>
      </c>
      <c r="AV138" s="13" t="s">
        <v>142</v>
      </c>
      <c r="AW138" s="13" t="s">
        <v>35</v>
      </c>
      <c r="AX138" s="13" t="s">
        <v>80</v>
      </c>
      <c r="AY138" s="216" t="s">
        <v>135</v>
      </c>
    </row>
    <row r="139" spans="2:65" s="12" customFormat="1" ht="13.5">
      <c r="B139" s="196"/>
      <c r="D139" s="197" t="s">
        <v>144</v>
      </c>
      <c r="E139" s="198" t="s">
        <v>5</v>
      </c>
      <c r="F139" s="199" t="s">
        <v>146</v>
      </c>
      <c r="H139" s="200" t="s">
        <v>5</v>
      </c>
      <c r="I139" s="201"/>
      <c r="L139" s="196"/>
      <c r="M139" s="202"/>
      <c r="N139" s="203"/>
      <c r="O139" s="203"/>
      <c r="P139" s="203"/>
      <c r="Q139" s="203"/>
      <c r="R139" s="203"/>
      <c r="S139" s="203"/>
      <c r="T139" s="204"/>
      <c r="AT139" s="205" t="s">
        <v>144</v>
      </c>
      <c r="AU139" s="205" t="s">
        <v>82</v>
      </c>
      <c r="AV139" s="12" t="s">
        <v>80</v>
      </c>
      <c r="AW139" s="12" t="s">
        <v>35</v>
      </c>
      <c r="AX139" s="12" t="s">
        <v>72</v>
      </c>
      <c r="AY139" s="205" t="s">
        <v>135</v>
      </c>
    </row>
    <row r="140" spans="2:65" s="1" customFormat="1" ht="22.5" customHeight="1">
      <c r="B140" s="174"/>
      <c r="C140" s="219" t="s">
        <v>224</v>
      </c>
      <c r="D140" s="219" t="s">
        <v>225</v>
      </c>
      <c r="E140" s="220" t="s">
        <v>226</v>
      </c>
      <c r="F140" s="221" t="s">
        <v>227</v>
      </c>
      <c r="G140" s="222" t="s">
        <v>217</v>
      </c>
      <c r="H140" s="223">
        <v>1366.962</v>
      </c>
      <c r="I140" s="224"/>
      <c r="J140" s="225">
        <f>ROUND(I140*H140,2)</f>
        <v>0</v>
      </c>
      <c r="K140" s="221" t="s">
        <v>141</v>
      </c>
      <c r="L140" s="226"/>
      <c r="M140" s="227" t="s">
        <v>5</v>
      </c>
      <c r="N140" s="228" t="s">
        <v>43</v>
      </c>
      <c r="O140" s="42"/>
      <c r="P140" s="184">
        <f>O140*H140</f>
        <v>0</v>
      </c>
      <c r="Q140" s="184">
        <v>0</v>
      </c>
      <c r="R140" s="184">
        <f>Q140*H140</f>
        <v>0</v>
      </c>
      <c r="S140" s="184">
        <v>0</v>
      </c>
      <c r="T140" s="185">
        <f>S140*H140</f>
        <v>0</v>
      </c>
      <c r="AR140" s="24" t="s">
        <v>183</v>
      </c>
      <c r="AT140" s="24" t="s">
        <v>225</v>
      </c>
      <c r="AU140" s="24" t="s">
        <v>82</v>
      </c>
      <c r="AY140" s="24" t="s">
        <v>135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24" t="s">
        <v>80</v>
      </c>
      <c r="BK140" s="186">
        <f>ROUND(I140*H140,2)</f>
        <v>0</v>
      </c>
      <c r="BL140" s="24" t="s">
        <v>142</v>
      </c>
      <c r="BM140" s="24" t="s">
        <v>228</v>
      </c>
    </row>
    <row r="141" spans="2:65" s="11" customFormat="1" ht="13.5">
      <c r="B141" s="187"/>
      <c r="D141" s="197" t="s">
        <v>144</v>
      </c>
      <c r="F141" s="217" t="s">
        <v>229</v>
      </c>
      <c r="H141" s="218">
        <v>1366.962</v>
      </c>
      <c r="I141" s="192"/>
      <c r="L141" s="187"/>
      <c r="M141" s="193"/>
      <c r="N141" s="194"/>
      <c r="O141" s="194"/>
      <c r="P141" s="194"/>
      <c r="Q141" s="194"/>
      <c r="R141" s="194"/>
      <c r="S141" s="194"/>
      <c r="T141" s="195"/>
      <c r="AT141" s="189" t="s">
        <v>144</v>
      </c>
      <c r="AU141" s="189" t="s">
        <v>82</v>
      </c>
      <c r="AV141" s="11" t="s">
        <v>82</v>
      </c>
      <c r="AW141" s="11" t="s">
        <v>6</v>
      </c>
      <c r="AX141" s="11" t="s">
        <v>80</v>
      </c>
      <c r="AY141" s="189" t="s">
        <v>135</v>
      </c>
    </row>
    <row r="142" spans="2:65" s="1" customFormat="1" ht="31.5" customHeight="1">
      <c r="B142" s="174"/>
      <c r="C142" s="175" t="s">
        <v>230</v>
      </c>
      <c r="D142" s="175" t="s">
        <v>137</v>
      </c>
      <c r="E142" s="176" t="s">
        <v>231</v>
      </c>
      <c r="F142" s="177" t="s">
        <v>232</v>
      </c>
      <c r="G142" s="178" t="s">
        <v>154</v>
      </c>
      <c r="H142" s="179">
        <v>237.6</v>
      </c>
      <c r="I142" s="180"/>
      <c r="J142" s="181">
        <f>ROUND(I142*H142,2)</f>
        <v>0</v>
      </c>
      <c r="K142" s="177" t="s">
        <v>5</v>
      </c>
      <c r="L142" s="41"/>
      <c r="M142" s="182" t="s">
        <v>5</v>
      </c>
      <c r="N142" s="183" t="s">
        <v>43</v>
      </c>
      <c r="O142" s="42"/>
      <c r="P142" s="184">
        <f>O142*H142</f>
        <v>0</v>
      </c>
      <c r="Q142" s="184">
        <v>0</v>
      </c>
      <c r="R142" s="184">
        <f>Q142*H142</f>
        <v>0</v>
      </c>
      <c r="S142" s="184">
        <v>0</v>
      </c>
      <c r="T142" s="185">
        <f>S142*H142</f>
        <v>0</v>
      </c>
      <c r="AR142" s="24" t="s">
        <v>142</v>
      </c>
      <c r="AT142" s="24" t="s">
        <v>137</v>
      </c>
      <c r="AU142" s="24" t="s">
        <v>82</v>
      </c>
      <c r="AY142" s="24" t="s">
        <v>135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24" t="s">
        <v>80</v>
      </c>
      <c r="BK142" s="186">
        <f>ROUND(I142*H142,2)</f>
        <v>0</v>
      </c>
      <c r="BL142" s="24" t="s">
        <v>142</v>
      </c>
      <c r="BM142" s="24" t="s">
        <v>233</v>
      </c>
    </row>
    <row r="143" spans="2:65" s="12" customFormat="1" ht="13.5">
      <c r="B143" s="196"/>
      <c r="D143" s="188" t="s">
        <v>144</v>
      </c>
      <c r="E143" s="206" t="s">
        <v>5</v>
      </c>
      <c r="F143" s="207" t="s">
        <v>156</v>
      </c>
      <c r="H143" s="205" t="s">
        <v>5</v>
      </c>
      <c r="I143" s="201"/>
      <c r="L143" s="196"/>
      <c r="M143" s="202"/>
      <c r="N143" s="203"/>
      <c r="O143" s="203"/>
      <c r="P143" s="203"/>
      <c r="Q143" s="203"/>
      <c r="R143" s="203"/>
      <c r="S143" s="203"/>
      <c r="T143" s="204"/>
      <c r="AT143" s="205" t="s">
        <v>144</v>
      </c>
      <c r="AU143" s="205" t="s">
        <v>82</v>
      </c>
      <c r="AV143" s="12" t="s">
        <v>80</v>
      </c>
      <c r="AW143" s="12" t="s">
        <v>35</v>
      </c>
      <c r="AX143" s="12" t="s">
        <v>72</v>
      </c>
      <c r="AY143" s="205" t="s">
        <v>135</v>
      </c>
    </row>
    <row r="144" spans="2:65" s="11" customFormat="1" ht="13.5">
      <c r="B144" s="187"/>
      <c r="D144" s="188" t="s">
        <v>144</v>
      </c>
      <c r="E144" s="189" t="s">
        <v>5</v>
      </c>
      <c r="F144" s="190" t="s">
        <v>234</v>
      </c>
      <c r="H144" s="191">
        <v>206.62700000000001</v>
      </c>
      <c r="I144" s="192"/>
      <c r="L144" s="187"/>
      <c r="M144" s="193"/>
      <c r="N144" s="194"/>
      <c r="O144" s="194"/>
      <c r="P144" s="194"/>
      <c r="Q144" s="194"/>
      <c r="R144" s="194"/>
      <c r="S144" s="194"/>
      <c r="T144" s="195"/>
      <c r="AT144" s="189" t="s">
        <v>144</v>
      </c>
      <c r="AU144" s="189" t="s">
        <v>82</v>
      </c>
      <c r="AV144" s="11" t="s">
        <v>82</v>
      </c>
      <c r="AW144" s="11" t="s">
        <v>35</v>
      </c>
      <c r="AX144" s="11" t="s">
        <v>72</v>
      </c>
      <c r="AY144" s="189" t="s">
        <v>135</v>
      </c>
    </row>
    <row r="145" spans="2:65" s="12" customFormat="1" ht="13.5">
      <c r="B145" s="196"/>
      <c r="D145" s="188" t="s">
        <v>144</v>
      </c>
      <c r="E145" s="206" t="s">
        <v>5</v>
      </c>
      <c r="F145" s="207" t="s">
        <v>158</v>
      </c>
      <c r="H145" s="205" t="s">
        <v>5</v>
      </c>
      <c r="I145" s="201"/>
      <c r="L145" s="196"/>
      <c r="M145" s="202"/>
      <c r="N145" s="203"/>
      <c r="O145" s="203"/>
      <c r="P145" s="203"/>
      <c r="Q145" s="203"/>
      <c r="R145" s="203"/>
      <c r="S145" s="203"/>
      <c r="T145" s="204"/>
      <c r="AT145" s="205" t="s">
        <v>144</v>
      </c>
      <c r="AU145" s="205" t="s">
        <v>82</v>
      </c>
      <c r="AV145" s="12" t="s">
        <v>80</v>
      </c>
      <c r="AW145" s="12" t="s">
        <v>35</v>
      </c>
      <c r="AX145" s="12" t="s">
        <v>72</v>
      </c>
      <c r="AY145" s="205" t="s">
        <v>135</v>
      </c>
    </row>
    <row r="146" spans="2:65" s="11" customFormat="1" ht="13.5">
      <c r="B146" s="187"/>
      <c r="D146" s="188" t="s">
        <v>144</v>
      </c>
      <c r="E146" s="189" t="s">
        <v>5</v>
      </c>
      <c r="F146" s="190" t="s">
        <v>235</v>
      </c>
      <c r="H146" s="191">
        <v>80.08</v>
      </c>
      <c r="I146" s="192"/>
      <c r="L146" s="187"/>
      <c r="M146" s="193"/>
      <c r="N146" s="194"/>
      <c r="O146" s="194"/>
      <c r="P146" s="194"/>
      <c r="Q146" s="194"/>
      <c r="R146" s="194"/>
      <c r="S146" s="194"/>
      <c r="T146" s="195"/>
      <c r="AT146" s="189" t="s">
        <v>144</v>
      </c>
      <c r="AU146" s="189" t="s">
        <v>82</v>
      </c>
      <c r="AV146" s="11" t="s">
        <v>82</v>
      </c>
      <c r="AW146" s="11" t="s">
        <v>35</v>
      </c>
      <c r="AX146" s="11" t="s">
        <v>72</v>
      </c>
      <c r="AY146" s="189" t="s">
        <v>135</v>
      </c>
    </row>
    <row r="147" spans="2:65" s="12" customFormat="1" ht="13.5">
      <c r="B147" s="196"/>
      <c r="D147" s="188" t="s">
        <v>144</v>
      </c>
      <c r="E147" s="206" t="s">
        <v>5</v>
      </c>
      <c r="F147" s="207" t="s">
        <v>160</v>
      </c>
      <c r="H147" s="205" t="s">
        <v>5</v>
      </c>
      <c r="I147" s="201"/>
      <c r="L147" s="196"/>
      <c r="M147" s="202"/>
      <c r="N147" s="203"/>
      <c r="O147" s="203"/>
      <c r="P147" s="203"/>
      <c r="Q147" s="203"/>
      <c r="R147" s="203"/>
      <c r="S147" s="203"/>
      <c r="T147" s="204"/>
      <c r="AT147" s="205" t="s">
        <v>144</v>
      </c>
      <c r="AU147" s="205" t="s">
        <v>82</v>
      </c>
      <c r="AV147" s="12" t="s">
        <v>80</v>
      </c>
      <c r="AW147" s="12" t="s">
        <v>35</v>
      </c>
      <c r="AX147" s="12" t="s">
        <v>72</v>
      </c>
      <c r="AY147" s="205" t="s">
        <v>135</v>
      </c>
    </row>
    <row r="148" spans="2:65" s="11" customFormat="1" ht="13.5">
      <c r="B148" s="187"/>
      <c r="D148" s="188" t="s">
        <v>144</v>
      </c>
      <c r="E148" s="189" t="s">
        <v>5</v>
      </c>
      <c r="F148" s="190" t="s">
        <v>236</v>
      </c>
      <c r="H148" s="191">
        <v>7.04</v>
      </c>
      <c r="I148" s="192"/>
      <c r="L148" s="187"/>
      <c r="M148" s="193"/>
      <c r="N148" s="194"/>
      <c r="O148" s="194"/>
      <c r="P148" s="194"/>
      <c r="Q148" s="194"/>
      <c r="R148" s="194"/>
      <c r="S148" s="194"/>
      <c r="T148" s="195"/>
      <c r="AT148" s="189" t="s">
        <v>144</v>
      </c>
      <c r="AU148" s="189" t="s">
        <v>82</v>
      </c>
      <c r="AV148" s="11" t="s">
        <v>82</v>
      </c>
      <c r="AW148" s="11" t="s">
        <v>35</v>
      </c>
      <c r="AX148" s="11" t="s">
        <v>72</v>
      </c>
      <c r="AY148" s="189" t="s">
        <v>135</v>
      </c>
    </row>
    <row r="149" spans="2:65" s="14" customFormat="1" ht="13.5">
      <c r="B149" s="229"/>
      <c r="D149" s="188" t="s">
        <v>144</v>
      </c>
      <c r="E149" s="230" t="s">
        <v>5</v>
      </c>
      <c r="F149" s="231" t="s">
        <v>237</v>
      </c>
      <c r="H149" s="232">
        <v>293.74700000000001</v>
      </c>
      <c r="I149" s="233"/>
      <c r="L149" s="229"/>
      <c r="M149" s="234"/>
      <c r="N149" s="235"/>
      <c r="O149" s="235"/>
      <c r="P149" s="235"/>
      <c r="Q149" s="235"/>
      <c r="R149" s="235"/>
      <c r="S149" s="235"/>
      <c r="T149" s="236"/>
      <c r="AT149" s="230" t="s">
        <v>144</v>
      </c>
      <c r="AU149" s="230" t="s">
        <v>82</v>
      </c>
      <c r="AV149" s="14" t="s">
        <v>151</v>
      </c>
      <c r="AW149" s="14" t="s">
        <v>35</v>
      </c>
      <c r="AX149" s="14" t="s">
        <v>72</v>
      </c>
      <c r="AY149" s="230" t="s">
        <v>135</v>
      </c>
    </row>
    <row r="150" spans="2:65" s="11" customFormat="1" ht="13.5">
      <c r="B150" s="187"/>
      <c r="D150" s="188" t="s">
        <v>144</v>
      </c>
      <c r="E150" s="189" t="s">
        <v>5</v>
      </c>
      <c r="F150" s="190" t="s">
        <v>238</v>
      </c>
      <c r="H150" s="191">
        <v>-56.146999999999998</v>
      </c>
      <c r="I150" s="192"/>
      <c r="L150" s="187"/>
      <c r="M150" s="193"/>
      <c r="N150" s="194"/>
      <c r="O150" s="194"/>
      <c r="P150" s="194"/>
      <c r="Q150" s="194"/>
      <c r="R150" s="194"/>
      <c r="S150" s="194"/>
      <c r="T150" s="195"/>
      <c r="AT150" s="189" t="s">
        <v>144</v>
      </c>
      <c r="AU150" s="189" t="s">
        <v>82</v>
      </c>
      <c r="AV150" s="11" t="s">
        <v>82</v>
      </c>
      <c r="AW150" s="11" t="s">
        <v>35</v>
      </c>
      <c r="AX150" s="11" t="s">
        <v>72</v>
      </c>
      <c r="AY150" s="189" t="s">
        <v>135</v>
      </c>
    </row>
    <row r="151" spans="2:65" s="14" customFormat="1" ht="13.5">
      <c r="B151" s="229"/>
      <c r="D151" s="188" t="s">
        <v>144</v>
      </c>
      <c r="E151" s="230" t="s">
        <v>5</v>
      </c>
      <c r="F151" s="231" t="s">
        <v>237</v>
      </c>
      <c r="H151" s="232">
        <v>-56.146999999999998</v>
      </c>
      <c r="I151" s="233"/>
      <c r="L151" s="229"/>
      <c r="M151" s="234"/>
      <c r="N151" s="235"/>
      <c r="O151" s="235"/>
      <c r="P151" s="235"/>
      <c r="Q151" s="235"/>
      <c r="R151" s="235"/>
      <c r="S151" s="235"/>
      <c r="T151" s="236"/>
      <c r="AT151" s="230" t="s">
        <v>144</v>
      </c>
      <c r="AU151" s="230" t="s">
        <v>82</v>
      </c>
      <c r="AV151" s="14" t="s">
        <v>151</v>
      </c>
      <c r="AW151" s="14" t="s">
        <v>35</v>
      </c>
      <c r="AX151" s="14" t="s">
        <v>72</v>
      </c>
      <c r="AY151" s="230" t="s">
        <v>135</v>
      </c>
    </row>
    <row r="152" spans="2:65" s="13" customFormat="1" ht="13.5">
      <c r="B152" s="208"/>
      <c r="D152" s="188" t="s">
        <v>144</v>
      </c>
      <c r="E152" s="209" t="s">
        <v>5</v>
      </c>
      <c r="F152" s="210" t="s">
        <v>162</v>
      </c>
      <c r="H152" s="211">
        <v>237.6</v>
      </c>
      <c r="I152" s="212"/>
      <c r="L152" s="208"/>
      <c r="M152" s="213"/>
      <c r="N152" s="214"/>
      <c r="O152" s="214"/>
      <c r="P152" s="214"/>
      <c r="Q152" s="214"/>
      <c r="R152" s="214"/>
      <c r="S152" s="214"/>
      <c r="T152" s="215"/>
      <c r="AT152" s="216" t="s">
        <v>144</v>
      </c>
      <c r="AU152" s="216" t="s">
        <v>82</v>
      </c>
      <c r="AV152" s="13" t="s">
        <v>142</v>
      </c>
      <c r="AW152" s="13" t="s">
        <v>35</v>
      </c>
      <c r="AX152" s="13" t="s">
        <v>80</v>
      </c>
      <c r="AY152" s="216" t="s">
        <v>135</v>
      </c>
    </row>
    <row r="153" spans="2:65" s="12" customFormat="1" ht="13.5">
      <c r="B153" s="196"/>
      <c r="D153" s="197" t="s">
        <v>144</v>
      </c>
      <c r="E153" s="198" t="s">
        <v>5</v>
      </c>
      <c r="F153" s="199" t="s">
        <v>146</v>
      </c>
      <c r="H153" s="200" t="s">
        <v>5</v>
      </c>
      <c r="I153" s="201"/>
      <c r="L153" s="196"/>
      <c r="M153" s="202"/>
      <c r="N153" s="203"/>
      <c r="O153" s="203"/>
      <c r="P153" s="203"/>
      <c r="Q153" s="203"/>
      <c r="R153" s="203"/>
      <c r="S153" s="203"/>
      <c r="T153" s="204"/>
      <c r="AT153" s="205" t="s">
        <v>144</v>
      </c>
      <c r="AU153" s="205" t="s">
        <v>82</v>
      </c>
      <c r="AV153" s="12" t="s">
        <v>80</v>
      </c>
      <c r="AW153" s="12" t="s">
        <v>35</v>
      </c>
      <c r="AX153" s="12" t="s">
        <v>72</v>
      </c>
      <c r="AY153" s="205" t="s">
        <v>135</v>
      </c>
    </row>
    <row r="154" spans="2:65" s="1" customFormat="1" ht="22.5" customHeight="1">
      <c r="B154" s="174"/>
      <c r="C154" s="219" t="s">
        <v>239</v>
      </c>
      <c r="D154" s="219" t="s">
        <v>225</v>
      </c>
      <c r="E154" s="220" t="s">
        <v>240</v>
      </c>
      <c r="F154" s="221" t="s">
        <v>241</v>
      </c>
      <c r="G154" s="222" t="s">
        <v>217</v>
      </c>
      <c r="H154" s="223">
        <v>475.2</v>
      </c>
      <c r="I154" s="224"/>
      <c r="J154" s="225">
        <f>ROUND(I154*H154,2)</f>
        <v>0</v>
      </c>
      <c r="K154" s="221" t="s">
        <v>141</v>
      </c>
      <c r="L154" s="226"/>
      <c r="M154" s="227" t="s">
        <v>5</v>
      </c>
      <c r="N154" s="228" t="s">
        <v>43</v>
      </c>
      <c r="O154" s="42"/>
      <c r="P154" s="184">
        <f>O154*H154</f>
        <v>0</v>
      </c>
      <c r="Q154" s="184">
        <v>0</v>
      </c>
      <c r="R154" s="184">
        <f>Q154*H154</f>
        <v>0</v>
      </c>
      <c r="S154" s="184">
        <v>0</v>
      </c>
      <c r="T154" s="185">
        <f>S154*H154</f>
        <v>0</v>
      </c>
      <c r="AR154" s="24" t="s">
        <v>183</v>
      </c>
      <c r="AT154" s="24" t="s">
        <v>225</v>
      </c>
      <c r="AU154" s="24" t="s">
        <v>82</v>
      </c>
      <c r="AY154" s="24" t="s">
        <v>135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24" t="s">
        <v>80</v>
      </c>
      <c r="BK154" s="186">
        <f>ROUND(I154*H154,2)</f>
        <v>0</v>
      </c>
      <c r="BL154" s="24" t="s">
        <v>142</v>
      </c>
      <c r="BM154" s="24" t="s">
        <v>242</v>
      </c>
    </row>
    <row r="155" spans="2:65" s="11" customFormat="1" ht="13.5">
      <c r="B155" s="187"/>
      <c r="D155" s="188" t="s">
        <v>144</v>
      </c>
      <c r="F155" s="190" t="s">
        <v>243</v>
      </c>
      <c r="H155" s="191">
        <v>475.2</v>
      </c>
      <c r="I155" s="192"/>
      <c r="L155" s="187"/>
      <c r="M155" s="193"/>
      <c r="N155" s="194"/>
      <c r="O155" s="194"/>
      <c r="P155" s="194"/>
      <c r="Q155" s="194"/>
      <c r="R155" s="194"/>
      <c r="S155" s="194"/>
      <c r="T155" s="195"/>
      <c r="AT155" s="189" t="s">
        <v>144</v>
      </c>
      <c r="AU155" s="189" t="s">
        <v>82</v>
      </c>
      <c r="AV155" s="11" t="s">
        <v>82</v>
      </c>
      <c r="AW155" s="11" t="s">
        <v>6</v>
      </c>
      <c r="AX155" s="11" t="s">
        <v>80</v>
      </c>
      <c r="AY155" s="189" t="s">
        <v>135</v>
      </c>
    </row>
    <row r="156" spans="2:65" s="10" customFormat="1" ht="22.35" customHeight="1">
      <c r="B156" s="160"/>
      <c r="D156" s="171" t="s">
        <v>71</v>
      </c>
      <c r="E156" s="172" t="s">
        <v>206</v>
      </c>
      <c r="F156" s="172" t="s">
        <v>136</v>
      </c>
      <c r="I156" s="163"/>
      <c r="J156" s="173">
        <f>BK156</f>
        <v>0</v>
      </c>
      <c r="L156" s="160"/>
      <c r="M156" s="165"/>
      <c r="N156" s="166"/>
      <c r="O156" s="166"/>
      <c r="P156" s="167">
        <f>SUM(P157:P159)</f>
        <v>0</v>
      </c>
      <c r="Q156" s="166"/>
      <c r="R156" s="167">
        <f>SUM(R157:R159)</f>
        <v>0</v>
      </c>
      <c r="S156" s="166"/>
      <c r="T156" s="168">
        <f>SUM(T157:T159)</f>
        <v>0</v>
      </c>
      <c r="AR156" s="161" t="s">
        <v>80</v>
      </c>
      <c r="AT156" s="169" t="s">
        <v>71</v>
      </c>
      <c r="AU156" s="169" t="s">
        <v>82</v>
      </c>
      <c r="AY156" s="161" t="s">
        <v>135</v>
      </c>
      <c r="BK156" s="170">
        <f>SUM(BK157:BK159)</f>
        <v>0</v>
      </c>
    </row>
    <row r="157" spans="2:65" s="1" customFormat="1" ht="22.5" customHeight="1">
      <c r="B157" s="174"/>
      <c r="C157" s="175" t="s">
        <v>244</v>
      </c>
      <c r="D157" s="175" t="s">
        <v>137</v>
      </c>
      <c r="E157" s="176" t="s">
        <v>245</v>
      </c>
      <c r="F157" s="177" t="s">
        <v>246</v>
      </c>
      <c r="G157" s="178" t="s">
        <v>154</v>
      </c>
      <c r="H157" s="179">
        <v>102.48399999999999</v>
      </c>
      <c r="I157" s="180"/>
      <c r="J157" s="181">
        <f>ROUND(I157*H157,2)</f>
        <v>0</v>
      </c>
      <c r="K157" s="177" t="s">
        <v>141</v>
      </c>
      <c r="L157" s="41"/>
      <c r="M157" s="182" t="s">
        <v>5</v>
      </c>
      <c r="N157" s="183" t="s">
        <v>43</v>
      </c>
      <c r="O157" s="42"/>
      <c r="P157" s="184">
        <f>O157*H157</f>
        <v>0</v>
      </c>
      <c r="Q157" s="184">
        <v>0</v>
      </c>
      <c r="R157" s="184">
        <f>Q157*H157</f>
        <v>0</v>
      </c>
      <c r="S157" s="184">
        <v>0</v>
      </c>
      <c r="T157" s="185">
        <f>S157*H157</f>
        <v>0</v>
      </c>
      <c r="AR157" s="24" t="s">
        <v>142</v>
      </c>
      <c r="AT157" s="24" t="s">
        <v>137</v>
      </c>
      <c r="AU157" s="24" t="s">
        <v>151</v>
      </c>
      <c r="AY157" s="24" t="s">
        <v>135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24" t="s">
        <v>80</v>
      </c>
      <c r="BK157" s="186">
        <f>ROUND(I157*H157,2)</f>
        <v>0</v>
      </c>
      <c r="BL157" s="24" t="s">
        <v>142</v>
      </c>
      <c r="BM157" s="24" t="s">
        <v>247</v>
      </c>
    </row>
    <row r="158" spans="2:65" s="11" customFormat="1" ht="13.5">
      <c r="B158" s="187"/>
      <c r="D158" s="188" t="s">
        <v>144</v>
      </c>
      <c r="E158" s="189" t="s">
        <v>5</v>
      </c>
      <c r="F158" s="190" t="s">
        <v>248</v>
      </c>
      <c r="H158" s="191">
        <v>102.48399999999999</v>
      </c>
      <c r="I158" s="192"/>
      <c r="L158" s="187"/>
      <c r="M158" s="193"/>
      <c r="N158" s="194"/>
      <c r="O158" s="194"/>
      <c r="P158" s="194"/>
      <c r="Q158" s="194"/>
      <c r="R158" s="194"/>
      <c r="S158" s="194"/>
      <c r="T158" s="195"/>
      <c r="AT158" s="189" t="s">
        <v>144</v>
      </c>
      <c r="AU158" s="189" t="s">
        <v>151</v>
      </c>
      <c r="AV158" s="11" t="s">
        <v>82</v>
      </c>
      <c r="AW158" s="11" t="s">
        <v>35</v>
      </c>
      <c r="AX158" s="11" t="s">
        <v>80</v>
      </c>
      <c r="AY158" s="189" t="s">
        <v>135</v>
      </c>
    </row>
    <row r="159" spans="2:65" s="12" customFormat="1" ht="13.5">
      <c r="B159" s="196"/>
      <c r="D159" s="188" t="s">
        <v>144</v>
      </c>
      <c r="E159" s="206" t="s">
        <v>5</v>
      </c>
      <c r="F159" s="207" t="s">
        <v>146</v>
      </c>
      <c r="H159" s="205" t="s">
        <v>5</v>
      </c>
      <c r="I159" s="201"/>
      <c r="L159" s="196"/>
      <c r="M159" s="202"/>
      <c r="N159" s="203"/>
      <c r="O159" s="203"/>
      <c r="P159" s="203"/>
      <c r="Q159" s="203"/>
      <c r="R159" s="203"/>
      <c r="S159" s="203"/>
      <c r="T159" s="204"/>
      <c r="AT159" s="205" t="s">
        <v>144</v>
      </c>
      <c r="AU159" s="205" t="s">
        <v>151</v>
      </c>
      <c r="AV159" s="12" t="s">
        <v>80</v>
      </c>
      <c r="AW159" s="12" t="s">
        <v>35</v>
      </c>
      <c r="AX159" s="12" t="s">
        <v>72</v>
      </c>
      <c r="AY159" s="205" t="s">
        <v>135</v>
      </c>
    </row>
    <row r="160" spans="2:65" s="10" customFormat="1" ht="29.85" customHeight="1">
      <c r="B160" s="160"/>
      <c r="D160" s="171" t="s">
        <v>71</v>
      </c>
      <c r="E160" s="172" t="s">
        <v>151</v>
      </c>
      <c r="F160" s="172" t="s">
        <v>249</v>
      </c>
      <c r="I160" s="163"/>
      <c r="J160" s="173">
        <f>BK160</f>
        <v>0</v>
      </c>
      <c r="L160" s="160"/>
      <c r="M160" s="165"/>
      <c r="N160" s="166"/>
      <c r="O160" s="166"/>
      <c r="P160" s="167">
        <f>SUM(P161:P166)</f>
        <v>0</v>
      </c>
      <c r="Q160" s="166"/>
      <c r="R160" s="167">
        <f>SUM(R161:R166)</f>
        <v>0</v>
      </c>
      <c r="S160" s="166"/>
      <c r="T160" s="168">
        <f>SUM(T161:T166)</f>
        <v>82.357000000000014</v>
      </c>
      <c r="AR160" s="161" t="s">
        <v>80</v>
      </c>
      <c r="AT160" s="169" t="s">
        <v>71</v>
      </c>
      <c r="AU160" s="169" t="s">
        <v>80</v>
      </c>
      <c r="AY160" s="161" t="s">
        <v>135</v>
      </c>
      <c r="BK160" s="170">
        <f>SUM(BK161:BK166)</f>
        <v>0</v>
      </c>
    </row>
    <row r="161" spans="2:65" s="1" customFormat="1" ht="22.5" customHeight="1">
      <c r="B161" s="174"/>
      <c r="C161" s="175" t="s">
        <v>10</v>
      </c>
      <c r="D161" s="175" t="s">
        <v>137</v>
      </c>
      <c r="E161" s="176" t="s">
        <v>250</v>
      </c>
      <c r="F161" s="177" t="s">
        <v>251</v>
      </c>
      <c r="G161" s="178" t="s">
        <v>154</v>
      </c>
      <c r="H161" s="179">
        <v>37.435000000000002</v>
      </c>
      <c r="I161" s="180"/>
      <c r="J161" s="181">
        <f>ROUND(I161*H161,2)</f>
        <v>0</v>
      </c>
      <c r="K161" s="177" t="s">
        <v>141</v>
      </c>
      <c r="L161" s="41"/>
      <c r="M161" s="182" t="s">
        <v>5</v>
      </c>
      <c r="N161" s="183" t="s">
        <v>43</v>
      </c>
      <c r="O161" s="42"/>
      <c r="P161" s="184">
        <f>O161*H161</f>
        <v>0</v>
      </c>
      <c r="Q161" s="184">
        <v>0</v>
      </c>
      <c r="R161" s="184">
        <f>Q161*H161</f>
        <v>0</v>
      </c>
      <c r="S161" s="184">
        <v>2.2000000000000002</v>
      </c>
      <c r="T161" s="185">
        <f>S161*H161</f>
        <v>82.357000000000014</v>
      </c>
      <c r="AR161" s="24" t="s">
        <v>142</v>
      </c>
      <c r="AT161" s="24" t="s">
        <v>137</v>
      </c>
      <c r="AU161" s="24" t="s">
        <v>82</v>
      </c>
      <c r="AY161" s="24" t="s">
        <v>135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24" t="s">
        <v>80</v>
      </c>
      <c r="BK161" s="186">
        <f>ROUND(I161*H161,2)</f>
        <v>0</v>
      </c>
      <c r="BL161" s="24" t="s">
        <v>142</v>
      </c>
      <c r="BM161" s="24" t="s">
        <v>252</v>
      </c>
    </row>
    <row r="162" spans="2:65" s="11" customFormat="1" ht="13.5">
      <c r="B162" s="187"/>
      <c r="D162" s="188" t="s">
        <v>144</v>
      </c>
      <c r="E162" s="189" t="s">
        <v>5</v>
      </c>
      <c r="F162" s="190" t="s">
        <v>253</v>
      </c>
      <c r="H162" s="191">
        <v>37.435000000000002</v>
      </c>
      <c r="I162" s="192"/>
      <c r="L162" s="187"/>
      <c r="M162" s="193"/>
      <c r="N162" s="194"/>
      <c r="O162" s="194"/>
      <c r="P162" s="194"/>
      <c r="Q162" s="194"/>
      <c r="R162" s="194"/>
      <c r="S162" s="194"/>
      <c r="T162" s="195"/>
      <c r="AT162" s="189" t="s">
        <v>144</v>
      </c>
      <c r="AU162" s="189" t="s">
        <v>82</v>
      </c>
      <c r="AV162" s="11" t="s">
        <v>82</v>
      </c>
      <c r="AW162" s="11" t="s">
        <v>35</v>
      </c>
      <c r="AX162" s="11" t="s">
        <v>80</v>
      </c>
      <c r="AY162" s="189" t="s">
        <v>135</v>
      </c>
    </row>
    <row r="163" spans="2:65" s="12" customFormat="1" ht="13.5">
      <c r="B163" s="196"/>
      <c r="D163" s="197" t="s">
        <v>144</v>
      </c>
      <c r="E163" s="198" t="s">
        <v>5</v>
      </c>
      <c r="F163" s="199" t="s">
        <v>146</v>
      </c>
      <c r="H163" s="200" t="s">
        <v>5</v>
      </c>
      <c r="I163" s="201"/>
      <c r="L163" s="196"/>
      <c r="M163" s="202"/>
      <c r="N163" s="203"/>
      <c r="O163" s="203"/>
      <c r="P163" s="203"/>
      <c r="Q163" s="203"/>
      <c r="R163" s="203"/>
      <c r="S163" s="203"/>
      <c r="T163" s="204"/>
      <c r="AT163" s="205" t="s">
        <v>144</v>
      </c>
      <c r="AU163" s="205" t="s">
        <v>82</v>
      </c>
      <c r="AV163" s="12" t="s">
        <v>80</v>
      </c>
      <c r="AW163" s="12" t="s">
        <v>35</v>
      </c>
      <c r="AX163" s="12" t="s">
        <v>72</v>
      </c>
      <c r="AY163" s="205" t="s">
        <v>135</v>
      </c>
    </row>
    <row r="164" spans="2:65" s="1" customFormat="1" ht="22.5" customHeight="1">
      <c r="B164" s="174"/>
      <c r="C164" s="175" t="s">
        <v>254</v>
      </c>
      <c r="D164" s="175" t="s">
        <v>137</v>
      </c>
      <c r="E164" s="176" t="s">
        <v>255</v>
      </c>
      <c r="F164" s="177" t="s">
        <v>256</v>
      </c>
      <c r="G164" s="178" t="s">
        <v>257</v>
      </c>
      <c r="H164" s="179">
        <v>198.7</v>
      </c>
      <c r="I164" s="180"/>
      <c r="J164" s="181">
        <f>ROUND(I164*H164,2)</f>
        <v>0</v>
      </c>
      <c r="K164" s="177" t="s">
        <v>141</v>
      </c>
      <c r="L164" s="41"/>
      <c r="M164" s="182" t="s">
        <v>5</v>
      </c>
      <c r="N164" s="183" t="s">
        <v>43</v>
      </c>
      <c r="O164" s="42"/>
      <c r="P164" s="184">
        <f>O164*H164</f>
        <v>0</v>
      </c>
      <c r="Q164" s="184">
        <v>0</v>
      </c>
      <c r="R164" s="184">
        <f>Q164*H164</f>
        <v>0</v>
      </c>
      <c r="S164" s="184">
        <v>0</v>
      </c>
      <c r="T164" s="185">
        <f>S164*H164</f>
        <v>0</v>
      </c>
      <c r="AR164" s="24" t="s">
        <v>142</v>
      </c>
      <c r="AT164" s="24" t="s">
        <v>137</v>
      </c>
      <c r="AU164" s="24" t="s">
        <v>82</v>
      </c>
      <c r="AY164" s="24" t="s">
        <v>135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24" t="s">
        <v>80</v>
      </c>
      <c r="BK164" s="186">
        <f>ROUND(I164*H164,2)</f>
        <v>0</v>
      </c>
      <c r="BL164" s="24" t="s">
        <v>142</v>
      </c>
      <c r="BM164" s="24" t="s">
        <v>258</v>
      </c>
    </row>
    <row r="165" spans="2:65" s="11" customFormat="1" ht="13.5">
      <c r="B165" s="187"/>
      <c r="D165" s="188" t="s">
        <v>144</v>
      </c>
      <c r="E165" s="189" t="s">
        <v>5</v>
      </c>
      <c r="F165" s="190" t="s">
        <v>259</v>
      </c>
      <c r="H165" s="191">
        <v>198.7</v>
      </c>
      <c r="I165" s="192"/>
      <c r="L165" s="187"/>
      <c r="M165" s="193"/>
      <c r="N165" s="194"/>
      <c r="O165" s="194"/>
      <c r="P165" s="194"/>
      <c r="Q165" s="194"/>
      <c r="R165" s="194"/>
      <c r="S165" s="194"/>
      <c r="T165" s="195"/>
      <c r="AT165" s="189" t="s">
        <v>144</v>
      </c>
      <c r="AU165" s="189" t="s">
        <v>82</v>
      </c>
      <c r="AV165" s="11" t="s">
        <v>82</v>
      </c>
      <c r="AW165" s="11" t="s">
        <v>35</v>
      </c>
      <c r="AX165" s="11" t="s">
        <v>80</v>
      </c>
      <c r="AY165" s="189" t="s">
        <v>135</v>
      </c>
    </row>
    <row r="166" spans="2:65" s="12" customFormat="1" ht="13.5">
      <c r="B166" s="196"/>
      <c r="D166" s="188" t="s">
        <v>144</v>
      </c>
      <c r="E166" s="206" t="s">
        <v>5</v>
      </c>
      <c r="F166" s="207" t="s">
        <v>146</v>
      </c>
      <c r="H166" s="205" t="s">
        <v>5</v>
      </c>
      <c r="I166" s="201"/>
      <c r="L166" s="196"/>
      <c r="M166" s="202"/>
      <c r="N166" s="203"/>
      <c r="O166" s="203"/>
      <c r="P166" s="203"/>
      <c r="Q166" s="203"/>
      <c r="R166" s="203"/>
      <c r="S166" s="203"/>
      <c r="T166" s="204"/>
      <c r="AT166" s="205" t="s">
        <v>144</v>
      </c>
      <c r="AU166" s="205" t="s">
        <v>82</v>
      </c>
      <c r="AV166" s="12" t="s">
        <v>80</v>
      </c>
      <c r="AW166" s="12" t="s">
        <v>35</v>
      </c>
      <c r="AX166" s="12" t="s">
        <v>72</v>
      </c>
      <c r="AY166" s="205" t="s">
        <v>135</v>
      </c>
    </row>
    <row r="167" spans="2:65" s="10" customFormat="1" ht="29.85" customHeight="1">
      <c r="B167" s="160"/>
      <c r="D167" s="171" t="s">
        <v>71</v>
      </c>
      <c r="E167" s="172" t="s">
        <v>142</v>
      </c>
      <c r="F167" s="172" t="s">
        <v>260</v>
      </c>
      <c r="I167" s="163"/>
      <c r="J167" s="173">
        <f>BK167</f>
        <v>0</v>
      </c>
      <c r="L167" s="160"/>
      <c r="M167" s="165"/>
      <c r="N167" s="166"/>
      <c r="O167" s="166"/>
      <c r="P167" s="167">
        <f>SUM(P168:P184)</f>
        <v>0</v>
      </c>
      <c r="Q167" s="166"/>
      <c r="R167" s="167">
        <f>SUM(R168:R184)</f>
        <v>0.68100000000000005</v>
      </c>
      <c r="S167" s="166"/>
      <c r="T167" s="168">
        <f>SUM(T168:T184)</f>
        <v>0</v>
      </c>
      <c r="AR167" s="161" t="s">
        <v>80</v>
      </c>
      <c r="AT167" s="169" t="s">
        <v>71</v>
      </c>
      <c r="AU167" s="169" t="s">
        <v>80</v>
      </c>
      <c r="AY167" s="161" t="s">
        <v>135</v>
      </c>
      <c r="BK167" s="170">
        <f>SUM(BK168:BK184)</f>
        <v>0</v>
      </c>
    </row>
    <row r="168" spans="2:65" s="1" customFormat="1" ht="22.5" customHeight="1">
      <c r="B168" s="174"/>
      <c r="C168" s="175" t="s">
        <v>261</v>
      </c>
      <c r="D168" s="175" t="s">
        <v>137</v>
      </c>
      <c r="E168" s="176" t="s">
        <v>262</v>
      </c>
      <c r="F168" s="177" t="s">
        <v>263</v>
      </c>
      <c r="G168" s="178" t="s">
        <v>154</v>
      </c>
      <c r="H168" s="179">
        <v>47.607999999999997</v>
      </c>
      <c r="I168" s="180"/>
      <c r="J168" s="181">
        <f>ROUND(I168*H168,2)</f>
        <v>0</v>
      </c>
      <c r="K168" s="177" t="s">
        <v>141</v>
      </c>
      <c r="L168" s="41"/>
      <c r="M168" s="182" t="s">
        <v>5</v>
      </c>
      <c r="N168" s="183" t="s">
        <v>43</v>
      </c>
      <c r="O168" s="42"/>
      <c r="P168" s="184">
        <f>O168*H168</f>
        <v>0</v>
      </c>
      <c r="Q168" s="184">
        <v>0</v>
      </c>
      <c r="R168" s="184">
        <f>Q168*H168</f>
        <v>0</v>
      </c>
      <c r="S168" s="184">
        <v>0</v>
      </c>
      <c r="T168" s="185">
        <f>S168*H168</f>
        <v>0</v>
      </c>
      <c r="AR168" s="24" t="s">
        <v>142</v>
      </c>
      <c r="AT168" s="24" t="s">
        <v>137</v>
      </c>
      <c r="AU168" s="24" t="s">
        <v>82</v>
      </c>
      <c r="AY168" s="24" t="s">
        <v>135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24" t="s">
        <v>80</v>
      </c>
      <c r="BK168" s="186">
        <f>ROUND(I168*H168,2)</f>
        <v>0</v>
      </c>
      <c r="BL168" s="24" t="s">
        <v>142</v>
      </c>
      <c r="BM168" s="24" t="s">
        <v>264</v>
      </c>
    </row>
    <row r="169" spans="2:65" s="12" customFormat="1" ht="13.5">
      <c r="B169" s="196"/>
      <c r="D169" s="188" t="s">
        <v>144</v>
      </c>
      <c r="E169" s="206" t="s">
        <v>5</v>
      </c>
      <c r="F169" s="207" t="s">
        <v>156</v>
      </c>
      <c r="H169" s="205" t="s">
        <v>5</v>
      </c>
      <c r="I169" s="201"/>
      <c r="L169" s="196"/>
      <c r="M169" s="202"/>
      <c r="N169" s="203"/>
      <c r="O169" s="203"/>
      <c r="P169" s="203"/>
      <c r="Q169" s="203"/>
      <c r="R169" s="203"/>
      <c r="S169" s="203"/>
      <c r="T169" s="204"/>
      <c r="AT169" s="205" t="s">
        <v>144</v>
      </c>
      <c r="AU169" s="205" t="s">
        <v>82</v>
      </c>
      <c r="AV169" s="12" t="s">
        <v>80</v>
      </c>
      <c r="AW169" s="12" t="s">
        <v>35</v>
      </c>
      <c r="AX169" s="12" t="s">
        <v>72</v>
      </c>
      <c r="AY169" s="205" t="s">
        <v>135</v>
      </c>
    </row>
    <row r="170" spans="2:65" s="11" customFormat="1" ht="13.5">
      <c r="B170" s="187"/>
      <c r="D170" s="188" t="s">
        <v>144</v>
      </c>
      <c r="E170" s="189" t="s">
        <v>5</v>
      </c>
      <c r="F170" s="190" t="s">
        <v>265</v>
      </c>
      <c r="H170" s="191">
        <v>25.827999999999999</v>
      </c>
      <c r="I170" s="192"/>
      <c r="L170" s="187"/>
      <c r="M170" s="193"/>
      <c r="N170" s="194"/>
      <c r="O170" s="194"/>
      <c r="P170" s="194"/>
      <c r="Q170" s="194"/>
      <c r="R170" s="194"/>
      <c r="S170" s="194"/>
      <c r="T170" s="195"/>
      <c r="AT170" s="189" t="s">
        <v>144</v>
      </c>
      <c r="AU170" s="189" t="s">
        <v>82</v>
      </c>
      <c r="AV170" s="11" t="s">
        <v>82</v>
      </c>
      <c r="AW170" s="11" t="s">
        <v>35</v>
      </c>
      <c r="AX170" s="11" t="s">
        <v>72</v>
      </c>
      <c r="AY170" s="189" t="s">
        <v>135</v>
      </c>
    </row>
    <row r="171" spans="2:65" s="12" customFormat="1" ht="13.5">
      <c r="B171" s="196"/>
      <c r="D171" s="188" t="s">
        <v>144</v>
      </c>
      <c r="E171" s="206" t="s">
        <v>5</v>
      </c>
      <c r="F171" s="207" t="s">
        <v>158</v>
      </c>
      <c r="H171" s="205" t="s">
        <v>5</v>
      </c>
      <c r="I171" s="201"/>
      <c r="L171" s="196"/>
      <c r="M171" s="202"/>
      <c r="N171" s="203"/>
      <c r="O171" s="203"/>
      <c r="P171" s="203"/>
      <c r="Q171" s="203"/>
      <c r="R171" s="203"/>
      <c r="S171" s="203"/>
      <c r="T171" s="204"/>
      <c r="AT171" s="205" t="s">
        <v>144</v>
      </c>
      <c r="AU171" s="205" t="s">
        <v>82</v>
      </c>
      <c r="AV171" s="12" t="s">
        <v>80</v>
      </c>
      <c r="AW171" s="12" t="s">
        <v>35</v>
      </c>
      <c r="AX171" s="12" t="s">
        <v>72</v>
      </c>
      <c r="AY171" s="205" t="s">
        <v>135</v>
      </c>
    </row>
    <row r="172" spans="2:65" s="11" customFormat="1" ht="13.5">
      <c r="B172" s="187"/>
      <c r="D172" s="188" t="s">
        <v>144</v>
      </c>
      <c r="E172" s="189" t="s">
        <v>5</v>
      </c>
      <c r="F172" s="190" t="s">
        <v>266</v>
      </c>
      <c r="H172" s="191">
        <v>20.02</v>
      </c>
      <c r="I172" s="192"/>
      <c r="L172" s="187"/>
      <c r="M172" s="193"/>
      <c r="N172" s="194"/>
      <c r="O172" s="194"/>
      <c r="P172" s="194"/>
      <c r="Q172" s="194"/>
      <c r="R172" s="194"/>
      <c r="S172" s="194"/>
      <c r="T172" s="195"/>
      <c r="AT172" s="189" t="s">
        <v>144</v>
      </c>
      <c r="AU172" s="189" t="s">
        <v>82</v>
      </c>
      <c r="AV172" s="11" t="s">
        <v>82</v>
      </c>
      <c r="AW172" s="11" t="s">
        <v>35</v>
      </c>
      <c r="AX172" s="11" t="s">
        <v>72</v>
      </c>
      <c r="AY172" s="189" t="s">
        <v>135</v>
      </c>
    </row>
    <row r="173" spans="2:65" s="12" customFormat="1" ht="13.5">
      <c r="B173" s="196"/>
      <c r="D173" s="188" t="s">
        <v>144</v>
      </c>
      <c r="E173" s="206" t="s">
        <v>5</v>
      </c>
      <c r="F173" s="207" t="s">
        <v>160</v>
      </c>
      <c r="H173" s="205" t="s">
        <v>5</v>
      </c>
      <c r="I173" s="201"/>
      <c r="L173" s="196"/>
      <c r="M173" s="202"/>
      <c r="N173" s="203"/>
      <c r="O173" s="203"/>
      <c r="P173" s="203"/>
      <c r="Q173" s="203"/>
      <c r="R173" s="203"/>
      <c r="S173" s="203"/>
      <c r="T173" s="204"/>
      <c r="AT173" s="205" t="s">
        <v>144</v>
      </c>
      <c r="AU173" s="205" t="s">
        <v>82</v>
      </c>
      <c r="AV173" s="12" t="s">
        <v>80</v>
      </c>
      <c r="AW173" s="12" t="s">
        <v>35</v>
      </c>
      <c r="AX173" s="12" t="s">
        <v>72</v>
      </c>
      <c r="AY173" s="205" t="s">
        <v>135</v>
      </c>
    </row>
    <row r="174" spans="2:65" s="11" customFormat="1" ht="13.5">
      <c r="B174" s="187"/>
      <c r="D174" s="188" t="s">
        <v>144</v>
      </c>
      <c r="E174" s="189" t="s">
        <v>5</v>
      </c>
      <c r="F174" s="190" t="s">
        <v>267</v>
      </c>
      <c r="H174" s="191">
        <v>1.76</v>
      </c>
      <c r="I174" s="192"/>
      <c r="L174" s="187"/>
      <c r="M174" s="193"/>
      <c r="N174" s="194"/>
      <c r="O174" s="194"/>
      <c r="P174" s="194"/>
      <c r="Q174" s="194"/>
      <c r="R174" s="194"/>
      <c r="S174" s="194"/>
      <c r="T174" s="195"/>
      <c r="AT174" s="189" t="s">
        <v>144</v>
      </c>
      <c r="AU174" s="189" t="s">
        <v>82</v>
      </c>
      <c r="AV174" s="11" t="s">
        <v>82</v>
      </c>
      <c r="AW174" s="11" t="s">
        <v>35</v>
      </c>
      <c r="AX174" s="11" t="s">
        <v>72</v>
      </c>
      <c r="AY174" s="189" t="s">
        <v>135</v>
      </c>
    </row>
    <row r="175" spans="2:65" s="13" customFormat="1" ht="13.5">
      <c r="B175" s="208"/>
      <c r="D175" s="188" t="s">
        <v>144</v>
      </c>
      <c r="E175" s="209" t="s">
        <v>5</v>
      </c>
      <c r="F175" s="210" t="s">
        <v>162</v>
      </c>
      <c r="H175" s="211">
        <v>47.607999999999997</v>
      </c>
      <c r="I175" s="212"/>
      <c r="L175" s="208"/>
      <c r="M175" s="213"/>
      <c r="N175" s="214"/>
      <c r="O175" s="214"/>
      <c r="P175" s="214"/>
      <c r="Q175" s="214"/>
      <c r="R175" s="214"/>
      <c r="S175" s="214"/>
      <c r="T175" s="215"/>
      <c r="AT175" s="216" t="s">
        <v>144</v>
      </c>
      <c r="AU175" s="216" t="s">
        <v>82</v>
      </c>
      <c r="AV175" s="13" t="s">
        <v>142</v>
      </c>
      <c r="AW175" s="13" t="s">
        <v>35</v>
      </c>
      <c r="AX175" s="13" t="s">
        <v>80</v>
      </c>
      <c r="AY175" s="216" t="s">
        <v>135</v>
      </c>
    </row>
    <row r="176" spans="2:65" s="12" customFormat="1" ht="13.5">
      <c r="B176" s="196"/>
      <c r="D176" s="197" t="s">
        <v>144</v>
      </c>
      <c r="E176" s="198" t="s">
        <v>5</v>
      </c>
      <c r="F176" s="199" t="s">
        <v>146</v>
      </c>
      <c r="H176" s="200" t="s">
        <v>5</v>
      </c>
      <c r="I176" s="201"/>
      <c r="L176" s="196"/>
      <c r="M176" s="202"/>
      <c r="N176" s="203"/>
      <c r="O176" s="203"/>
      <c r="P176" s="203"/>
      <c r="Q176" s="203"/>
      <c r="R176" s="203"/>
      <c r="S176" s="203"/>
      <c r="T176" s="204"/>
      <c r="AT176" s="205" t="s">
        <v>144</v>
      </c>
      <c r="AU176" s="205" t="s">
        <v>82</v>
      </c>
      <c r="AV176" s="12" t="s">
        <v>80</v>
      </c>
      <c r="AW176" s="12" t="s">
        <v>35</v>
      </c>
      <c r="AX176" s="12" t="s">
        <v>72</v>
      </c>
      <c r="AY176" s="205" t="s">
        <v>135</v>
      </c>
    </row>
    <row r="177" spans="2:65" s="1" customFormat="1" ht="22.5" customHeight="1">
      <c r="B177" s="174"/>
      <c r="C177" s="175" t="s">
        <v>268</v>
      </c>
      <c r="D177" s="175" t="s">
        <v>137</v>
      </c>
      <c r="E177" s="176" t="s">
        <v>269</v>
      </c>
      <c r="F177" s="177" t="s">
        <v>270</v>
      </c>
      <c r="G177" s="178" t="s">
        <v>271</v>
      </c>
      <c r="H177" s="179">
        <v>1</v>
      </c>
      <c r="I177" s="180"/>
      <c r="J177" s="181">
        <f>ROUND(I177*H177,2)</f>
        <v>0</v>
      </c>
      <c r="K177" s="177" t="s">
        <v>141</v>
      </c>
      <c r="L177" s="41"/>
      <c r="M177" s="182" t="s">
        <v>5</v>
      </c>
      <c r="N177" s="183" t="s">
        <v>43</v>
      </c>
      <c r="O177" s="42"/>
      <c r="P177" s="184">
        <f>O177*H177</f>
        <v>0</v>
      </c>
      <c r="Q177" s="184">
        <v>6.6E-3</v>
      </c>
      <c r="R177" s="184">
        <f>Q177*H177</f>
        <v>6.6E-3</v>
      </c>
      <c r="S177" s="184">
        <v>0</v>
      </c>
      <c r="T177" s="185">
        <f>S177*H177</f>
        <v>0</v>
      </c>
      <c r="AR177" s="24" t="s">
        <v>142</v>
      </c>
      <c r="AT177" s="24" t="s">
        <v>137</v>
      </c>
      <c r="AU177" s="24" t="s">
        <v>82</v>
      </c>
      <c r="AY177" s="24" t="s">
        <v>135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24" t="s">
        <v>80</v>
      </c>
      <c r="BK177" s="186">
        <f>ROUND(I177*H177,2)</f>
        <v>0</v>
      </c>
      <c r="BL177" s="24" t="s">
        <v>142</v>
      </c>
      <c r="BM177" s="24" t="s">
        <v>272</v>
      </c>
    </row>
    <row r="178" spans="2:65" s="11" customFormat="1" ht="13.5">
      <c r="B178" s="187"/>
      <c r="D178" s="188" t="s">
        <v>144</v>
      </c>
      <c r="E178" s="189" t="s">
        <v>5</v>
      </c>
      <c r="F178" s="190" t="s">
        <v>80</v>
      </c>
      <c r="H178" s="191">
        <v>1</v>
      </c>
      <c r="I178" s="192"/>
      <c r="L178" s="187"/>
      <c r="M178" s="193"/>
      <c r="N178" s="194"/>
      <c r="O178" s="194"/>
      <c r="P178" s="194"/>
      <c r="Q178" s="194"/>
      <c r="R178" s="194"/>
      <c r="S178" s="194"/>
      <c r="T178" s="195"/>
      <c r="AT178" s="189" t="s">
        <v>144</v>
      </c>
      <c r="AU178" s="189" t="s">
        <v>82</v>
      </c>
      <c r="AV178" s="11" t="s">
        <v>82</v>
      </c>
      <c r="AW178" s="11" t="s">
        <v>35</v>
      </c>
      <c r="AX178" s="11" t="s">
        <v>80</v>
      </c>
      <c r="AY178" s="189" t="s">
        <v>135</v>
      </c>
    </row>
    <row r="179" spans="2:65" s="12" customFormat="1" ht="13.5">
      <c r="B179" s="196"/>
      <c r="D179" s="197" t="s">
        <v>144</v>
      </c>
      <c r="E179" s="198" t="s">
        <v>5</v>
      </c>
      <c r="F179" s="199" t="s">
        <v>146</v>
      </c>
      <c r="H179" s="200" t="s">
        <v>5</v>
      </c>
      <c r="I179" s="201"/>
      <c r="L179" s="196"/>
      <c r="M179" s="202"/>
      <c r="N179" s="203"/>
      <c r="O179" s="203"/>
      <c r="P179" s="203"/>
      <c r="Q179" s="203"/>
      <c r="R179" s="203"/>
      <c r="S179" s="203"/>
      <c r="T179" s="204"/>
      <c r="AT179" s="205" t="s">
        <v>144</v>
      </c>
      <c r="AU179" s="205" t="s">
        <v>82</v>
      </c>
      <c r="AV179" s="12" t="s">
        <v>80</v>
      </c>
      <c r="AW179" s="12" t="s">
        <v>35</v>
      </c>
      <c r="AX179" s="12" t="s">
        <v>72</v>
      </c>
      <c r="AY179" s="205" t="s">
        <v>135</v>
      </c>
    </row>
    <row r="180" spans="2:65" s="1" customFormat="1" ht="22.5" customHeight="1">
      <c r="B180" s="174"/>
      <c r="C180" s="219" t="s">
        <v>273</v>
      </c>
      <c r="D180" s="219" t="s">
        <v>225</v>
      </c>
      <c r="E180" s="220" t="s">
        <v>274</v>
      </c>
      <c r="F180" s="221" t="s">
        <v>275</v>
      </c>
      <c r="G180" s="222" t="s">
        <v>271</v>
      </c>
      <c r="H180" s="223">
        <v>1</v>
      </c>
      <c r="I180" s="224"/>
      <c r="J180" s="225">
        <f>ROUND(I180*H180,2)</f>
        <v>0</v>
      </c>
      <c r="K180" s="221" t="s">
        <v>141</v>
      </c>
      <c r="L180" s="226"/>
      <c r="M180" s="227" t="s">
        <v>5</v>
      </c>
      <c r="N180" s="228" t="s">
        <v>43</v>
      </c>
      <c r="O180" s="42"/>
      <c r="P180" s="184">
        <f>O180*H180</f>
        <v>0</v>
      </c>
      <c r="Q180" s="184">
        <v>3.9E-2</v>
      </c>
      <c r="R180" s="184">
        <f>Q180*H180</f>
        <v>3.9E-2</v>
      </c>
      <c r="S180" s="184">
        <v>0</v>
      </c>
      <c r="T180" s="185">
        <f>S180*H180</f>
        <v>0</v>
      </c>
      <c r="AR180" s="24" t="s">
        <v>183</v>
      </c>
      <c r="AT180" s="24" t="s">
        <v>225</v>
      </c>
      <c r="AU180" s="24" t="s">
        <v>82</v>
      </c>
      <c r="AY180" s="24" t="s">
        <v>135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24" t="s">
        <v>80</v>
      </c>
      <c r="BK180" s="186">
        <f>ROUND(I180*H180,2)</f>
        <v>0</v>
      </c>
      <c r="BL180" s="24" t="s">
        <v>142</v>
      </c>
      <c r="BM180" s="24" t="s">
        <v>276</v>
      </c>
    </row>
    <row r="181" spans="2:65" s="1" customFormat="1" ht="22.5" customHeight="1">
      <c r="B181" s="174"/>
      <c r="C181" s="175" t="s">
        <v>277</v>
      </c>
      <c r="D181" s="175" t="s">
        <v>137</v>
      </c>
      <c r="E181" s="176" t="s">
        <v>278</v>
      </c>
      <c r="F181" s="177" t="s">
        <v>279</v>
      </c>
      <c r="G181" s="178" t="s">
        <v>271</v>
      </c>
      <c r="H181" s="179">
        <v>9</v>
      </c>
      <c r="I181" s="180"/>
      <c r="J181" s="181">
        <f>ROUND(I181*H181,2)</f>
        <v>0</v>
      </c>
      <c r="K181" s="177" t="s">
        <v>141</v>
      </c>
      <c r="L181" s="41"/>
      <c r="M181" s="182" t="s">
        <v>5</v>
      </c>
      <c r="N181" s="183" t="s">
        <v>43</v>
      </c>
      <c r="O181" s="42"/>
      <c r="P181" s="184">
        <f>O181*H181</f>
        <v>0</v>
      </c>
      <c r="Q181" s="184">
        <v>6.6E-3</v>
      </c>
      <c r="R181" s="184">
        <f>Q181*H181</f>
        <v>5.9400000000000001E-2</v>
      </c>
      <c r="S181" s="184">
        <v>0</v>
      </c>
      <c r="T181" s="185">
        <f>S181*H181</f>
        <v>0</v>
      </c>
      <c r="AR181" s="24" t="s">
        <v>142</v>
      </c>
      <c r="AT181" s="24" t="s">
        <v>137</v>
      </c>
      <c r="AU181" s="24" t="s">
        <v>82</v>
      </c>
      <c r="AY181" s="24" t="s">
        <v>135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24" t="s">
        <v>80</v>
      </c>
      <c r="BK181" s="186">
        <f>ROUND(I181*H181,2)</f>
        <v>0</v>
      </c>
      <c r="BL181" s="24" t="s">
        <v>142</v>
      </c>
      <c r="BM181" s="24" t="s">
        <v>280</v>
      </c>
    </row>
    <row r="182" spans="2:65" s="11" customFormat="1" ht="13.5">
      <c r="B182" s="187"/>
      <c r="D182" s="188" t="s">
        <v>144</v>
      </c>
      <c r="E182" s="189" t="s">
        <v>5</v>
      </c>
      <c r="F182" s="190" t="s">
        <v>188</v>
      </c>
      <c r="H182" s="191">
        <v>9</v>
      </c>
      <c r="I182" s="192"/>
      <c r="L182" s="187"/>
      <c r="M182" s="193"/>
      <c r="N182" s="194"/>
      <c r="O182" s="194"/>
      <c r="P182" s="194"/>
      <c r="Q182" s="194"/>
      <c r="R182" s="194"/>
      <c r="S182" s="194"/>
      <c r="T182" s="195"/>
      <c r="AT182" s="189" t="s">
        <v>144</v>
      </c>
      <c r="AU182" s="189" t="s">
        <v>82</v>
      </c>
      <c r="AV182" s="11" t="s">
        <v>82</v>
      </c>
      <c r="AW182" s="11" t="s">
        <v>35</v>
      </c>
      <c r="AX182" s="11" t="s">
        <v>80</v>
      </c>
      <c r="AY182" s="189" t="s">
        <v>135</v>
      </c>
    </row>
    <row r="183" spans="2:65" s="12" customFormat="1" ht="13.5">
      <c r="B183" s="196"/>
      <c r="D183" s="197" t="s">
        <v>144</v>
      </c>
      <c r="E183" s="198" t="s">
        <v>5</v>
      </c>
      <c r="F183" s="199" t="s">
        <v>146</v>
      </c>
      <c r="H183" s="200" t="s">
        <v>5</v>
      </c>
      <c r="I183" s="201"/>
      <c r="L183" s="196"/>
      <c r="M183" s="202"/>
      <c r="N183" s="203"/>
      <c r="O183" s="203"/>
      <c r="P183" s="203"/>
      <c r="Q183" s="203"/>
      <c r="R183" s="203"/>
      <c r="S183" s="203"/>
      <c r="T183" s="204"/>
      <c r="AT183" s="205" t="s">
        <v>144</v>
      </c>
      <c r="AU183" s="205" t="s">
        <v>82</v>
      </c>
      <c r="AV183" s="12" t="s">
        <v>80</v>
      </c>
      <c r="AW183" s="12" t="s">
        <v>35</v>
      </c>
      <c r="AX183" s="12" t="s">
        <v>72</v>
      </c>
      <c r="AY183" s="205" t="s">
        <v>135</v>
      </c>
    </row>
    <row r="184" spans="2:65" s="1" customFormat="1" ht="22.5" customHeight="1">
      <c r="B184" s="174"/>
      <c r="C184" s="219" t="s">
        <v>281</v>
      </c>
      <c r="D184" s="219" t="s">
        <v>225</v>
      </c>
      <c r="E184" s="220" t="s">
        <v>282</v>
      </c>
      <c r="F184" s="221" t="s">
        <v>283</v>
      </c>
      <c r="G184" s="222" t="s">
        <v>271</v>
      </c>
      <c r="H184" s="223">
        <v>9</v>
      </c>
      <c r="I184" s="224"/>
      <c r="J184" s="225">
        <f>ROUND(I184*H184,2)</f>
        <v>0</v>
      </c>
      <c r="K184" s="221" t="s">
        <v>5</v>
      </c>
      <c r="L184" s="226"/>
      <c r="M184" s="227" t="s">
        <v>5</v>
      </c>
      <c r="N184" s="228" t="s">
        <v>43</v>
      </c>
      <c r="O184" s="42"/>
      <c r="P184" s="184">
        <f>O184*H184</f>
        <v>0</v>
      </c>
      <c r="Q184" s="184">
        <v>6.4000000000000001E-2</v>
      </c>
      <c r="R184" s="184">
        <f>Q184*H184</f>
        <v>0.57600000000000007</v>
      </c>
      <c r="S184" s="184">
        <v>0</v>
      </c>
      <c r="T184" s="185">
        <f>S184*H184</f>
        <v>0</v>
      </c>
      <c r="AR184" s="24" t="s">
        <v>183</v>
      </c>
      <c r="AT184" s="24" t="s">
        <v>225</v>
      </c>
      <c r="AU184" s="24" t="s">
        <v>82</v>
      </c>
      <c r="AY184" s="24" t="s">
        <v>135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24" t="s">
        <v>80</v>
      </c>
      <c r="BK184" s="186">
        <f>ROUND(I184*H184,2)</f>
        <v>0</v>
      </c>
      <c r="BL184" s="24" t="s">
        <v>142</v>
      </c>
      <c r="BM184" s="24" t="s">
        <v>284</v>
      </c>
    </row>
    <row r="185" spans="2:65" s="10" customFormat="1" ht="29.85" customHeight="1">
      <c r="B185" s="160"/>
      <c r="D185" s="171" t="s">
        <v>71</v>
      </c>
      <c r="E185" s="172" t="s">
        <v>183</v>
      </c>
      <c r="F185" s="172" t="s">
        <v>285</v>
      </c>
      <c r="I185" s="163"/>
      <c r="J185" s="173">
        <f>BK185</f>
        <v>0</v>
      </c>
      <c r="L185" s="160"/>
      <c r="M185" s="165"/>
      <c r="N185" s="166"/>
      <c r="O185" s="166"/>
      <c r="P185" s="167">
        <f>SUM(P186:P233)</f>
        <v>0</v>
      </c>
      <c r="Q185" s="166"/>
      <c r="R185" s="167">
        <f>SUM(R186:R233)</f>
        <v>38.633936999999989</v>
      </c>
      <c r="S185" s="166"/>
      <c r="T185" s="168">
        <f>SUM(T186:T233)</f>
        <v>0</v>
      </c>
      <c r="AR185" s="161" t="s">
        <v>80</v>
      </c>
      <c r="AT185" s="169" t="s">
        <v>71</v>
      </c>
      <c r="AU185" s="169" t="s">
        <v>80</v>
      </c>
      <c r="AY185" s="161" t="s">
        <v>135</v>
      </c>
      <c r="BK185" s="170">
        <f>SUM(BK186:BK233)</f>
        <v>0</v>
      </c>
    </row>
    <row r="186" spans="2:65" s="1" customFormat="1" ht="31.5" customHeight="1">
      <c r="B186" s="174"/>
      <c r="C186" s="175" t="s">
        <v>286</v>
      </c>
      <c r="D186" s="175" t="s">
        <v>137</v>
      </c>
      <c r="E186" s="176" t="s">
        <v>287</v>
      </c>
      <c r="F186" s="177" t="s">
        <v>288</v>
      </c>
      <c r="G186" s="178" t="s">
        <v>257</v>
      </c>
      <c r="H186" s="179">
        <v>198</v>
      </c>
      <c r="I186" s="180"/>
      <c r="J186" s="181">
        <f>ROUND(I186*H186,2)</f>
        <v>0</v>
      </c>
      <c r="K186" s="177" t="s">
        <v>141</v>
      </c>
      <c r="L186" s="41"/>
      <c r="M186" s="182" t="s">
        <v>5</v>
      </c>
      <c r="N186" s="183" t="s">
        <v>43</v>
      </c>
      <c r="O186" s="42"/>
      <c r="P186" s="184">
        <f>O186*H186</f>
        <v>0</v>
      </c>
      <c r="Q186" s="184">
        <v>1.0000000000000001E-5</v>
      </c>
      <c r="R186" s="184">
        <f>Q186*H186</f>
        <v>1.98E-3</v>
      </c>
      <c r="S186" s="184">
        <v>0</v>
      </c>
      <c r="T186" s="185">
        <f>S186*H186</f>
        <v>0</v>
      </c>
      <c r="AR186" s="24" t="s">
        <v>142</v>
      </c>
      <c r="AT186" s="24" t="s">
        <v>137</v>
      </c>
      <c r="AU186" s="24" t="s">
        <v>82</v>
      </c>
      <c r="AY186" s="24" t="s">
        <v>135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24" t="s">
        <v>80</v>
      </c>
      <c r="BK186" s="186">
        <f>ROUND(I186*H186,2)</f>
        <v>0</v>
      </c>
      <c r="BL186" s="24" t="s">
        <v>142</v>
      </c>
      <c r="BM186" s="24" t="s">
        <v>289</v>
      </c>
    </row>
    <row r="187" spans="2:65" s="11" customFormat="1" ht="13.5">
      <c r="B187" s="187"/>
      <c r="D187" s="188" t="s">
        <v>144</v>
      </c>
      <c r="E187" s="189" t="s">
        <v>5</v>
      </c>
      <c r="F187" s="190" t="s">
        <v>290</v>
      </c>
      <c r="H187" s="191">
        <v>198</v>
      </c>
      <c r="I187" s="192"/>
      <c r="L187" s="187"/>
      <c r="M187" s="193"/>
      <c r="N187" s="194"/>
      <c r="O187" s="194"/>
      <c r="P187" s="194"/>
      <c r="Q187" s="194"/>
      <c r="R187" s="194"/>
      <c r="S187" s="194"/>
      <c r="T187" s="195"/>
      <c r="AT187" s="189" t="s">
        <v>144</v>
      </c>
      <c r="AU187" s="189" t="s">
        <v>82</v>
      </c>
      <c r="AV187" s="11" t="s">
        <v>82</v>
      </c>
      <c r="AW187" s="11" t="s">
        <v>35</v>
      </c>
      <c r="AX187" s="11" t="s">
        <v>80</v>
      </c>
      <c r="AY187" s="189" t="s">
        <v>135</v>
      </c>
    </row>
    <row r="188" spans="2:65" s="12" customFormat="1" ht="13.5">
      <c r="B188" s="196"/>
      <c r="D188" s="197" t="s">
        <v>144</v>
      </c>
      <c r="E188" s="198" t="s">
        <v>5</v>
      </c>
      <c r="F188" s="199" t="s">
        <v>146</v>
      </c>
      <c r="H188" s="200" t="s">
        <v>5</v>
      </c>
      <c r="I188" s="201"/>
      <c r="L188" s="196"/>
      <c r="M188" s="202"/>
      <c r="N188" s="203"/>
      <c r="O188" s="203"/>
      <c r="P188" s="203"/>
      <c r="Q188" s="203"/>
      <c r="R188" s="203"/>
      <c r="S188" s="203"/>
      <c r="T188" s="204"/>
      <c r="AT188" s="205" t="s">
        <v>144</v>
      </c>
      <c r="AU188" s="205" t="s">
        <v>82</v>
      </c>
      <c r="AV188" s="12" t="s">
        <v>80</v>
      </c>
      <c r="AW188" s="12" t="s">
        <v>35</v>
      </c>
      <c r="AX188" s="12" t="s">
        <v>72</v>
      </c>
      <c r="AY188" s="205" t="s">
        <v>135</v>
      </c>
    </row>
    <row r="189" spans="2:65" s="1" customFormat="1" ht="22.5" customHeight="1">
      <c r="B189" s="174"/>
      <c r="C189" s="219" t="s">
        <v>291</v>
      </c>
      <c r="D189" s="219" t="s">
        <v>225</v>
      </c>
      <c r="E189" s="220" t="s">
        <v>292</v>
      </c>
      <c r="F189" s="221" t="s">
        <v>293</v>
      </c>
      <c r="G189" s="222" t="s">
        <v>271</v>
      </c>
      <c r="H189" s="223">
        <v>33.99</v>
      </c>
      <c r="I189" s="224"/>
      <c r="J189" s="225">
        <f>ROUND(I189*H189,2)</f>
        <v>0</v>
      </c>
      <c r="K189" s="221" t="s">
        <v>5</v>
      </c>
      <c r="L189" s="226"/>
      <c r="M189" s="227" t="s">
        <v>5</v>
      </c>
      <c r="N189" s="228" t="s">
        <v>43</v>
      </c>
      <c r="O189" s="42"/>
      <c r="P189" s="184">
        <f>O189*H189</f>
        <v>0</v>
      </c>
      <c r="Q189" s="184">
        <v>1.5100000000000001E-2</v>
      </c>
      <c r="R189" s="184">
        <f>Q189*H189</f>
        <v>0.51324900000000007</v>
      </c>
      <c r="S189" s="184">
        <v>0</v>
      </c>
      <c r="T189" s="185">
        <f>S189*H189</f>
        <v>0</v>
      </c>
      <c r="AR189" s="24" t="s">
        <v>183</v>
      </c>
      <c r="AT189" s="24" t="s">
        <v>225</v>
      </c>
      <c r="AU189" s="24" t="s">
        <v>82</v>
      </c>
      <c r="AY189" s="24" t="s">
        <v>135</v>
      </c>
      <c r="BE189" s="186">
        <f>IF(N189="základní",J189,0)</f>
        <v>0</v>
      </c>
      <c r="BF189" s="186">
        <f>IF(N189="snížená",J189,0)</f>
        <v>0</v>
      </c>
      <c r="BG189" s="186">
        <f>IF(N189="zákl. přenesená",J189,0)</f>
        <v>0</v>
      </c>
      <c r="BH189" s="186">
        <f>IF(N189="sníž. přenesená",J189,0)</f>
        <v>0</v>
      </c>
      <c r="BI189" s="186">
        <f>IF(N189="nulová",J189,0)</f>
        <v>0</v>
      </c>
      <c r="BJ189" s="24" t="s">
        <v>80</v>
      </c>
      <c r="BK189" s="186">
        <f>ROUND(I189*H189,2)</f>
        <v>0</v>
      </c>
      <c r="BL189" s="24" t="s">
        <v>142</v>
      </c>
      <c r="BM189" s="24" t="s">
        <v>294</v>
      </c>
    </row>
    <row r="190" spans="2:65" s="11" customFormat="1" ht="13.5">
      <c r="B190" s="187"/>
      <c r="D190" s="197" t="s">
        <v>144</v>
      </c>
      <c r="E190" s="237" t="s">
        <v>5</v>
      </c>
      <c r="F190" s="217" t="s">
        <v>295</v>
      </c>
      <c r="H190" s="218">
        <v>33.99</v>
      </c>
      <c r="I190" s="192"/>
      <c r="L190" s="187"/>
      <c r="M190" s="193"/>
      <c r="N190" s="194"/>
      <c r="O190" s="194"/>
      <c r="P190" s="194"/>
      <c r="Q190" s="194"/>
      <c r="R190" s="194"/>
      <c r="S190" s="194"/>
      <c r="T190" s="195"/>
      <c r="AT190" s="189" t="s">
        <v>144</v>
      </c>
      <c r="AU190" s="189" t="s">
        <v>82</v>
      </c>
      <c r="AV190" s="11" t="s">
        <v>82</v>
      </c>
      <c r="AW190" s="11" t="s">
        <v>35</v>
      </c>
      <c r="AX190" s="11" t="s">
        <v>80</v>
      </c>
      <c r="AY190" s="189" t="s">
        <v>135</v>
      </c>
    </row>
    <row r="191" spans="2:65" s="1" customFormat="1" ht="31.5" customHeight="1">
      <c r="B191" s="174"/>
      <c r="C191" s="175" t="s">
        <v>296</v>
      </c>
      <c r="D191" s="175" t="s">
        <v>137</v>
      </c>
      <c r="E191" s="176" t="s">
        <v>297</v>
      </c>
      <c r="F191" s="177" t="s">
        <v>298</v>
      </c>
      <c r="G191" s="178" t="s">
        <v>257</v>
      </c>
      <c r="H191" s="179">
        <v>198.7</v>
      </c>
      <c r="I191" s="180"/>
      <c r="J191" s="181">
        <f>ROUND(I191*H191,2)</f>
        <v>0</v>
      </c>
      <c r="K191" s="177" t="s">
        <v>141</v>
      </c>
      <c r="L191" s="41"/>
      <c r="M191" s="182" t="s">
        <v>5</v>
      </c>
      <c r="N191" s="183" t="s">
        <v>43</v>
      </c>
      <c r="O191" s="42"/>
      <c r="P191" s="184">
        <f>O191*H191</f>
        <v>0</v>
      </c>
      <c r="Q191" s="184">
        <v>4.0000000000000003E-5</v>
      </c>
      <c r="R191" s="184">
        <f>Q191*H191</f>
        <v>7.9480000000000002E-3</v>
      </c>
      <c r="S191" s="184">
        <v>0</v>
      </c>
      <c r="T191" s="185">
        <f>S191*H191</f>
        <v>0</v>
      </c>
      <c r="AR191" s="24" t="s">
        <v>142</v>
      </c>
      <c r="AT191" s="24" t="s">
        <v>137</v>
      </c>
      <c r="AU191" s="24" t="s">
        <v>82</v>
      </c>
      <c r="AY191" s="24" t="s">
        <v>135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24" t="s">
        <v>80</v>
      </c>
      <c r="BK191" s="186">
        <f>ROUND(I191*H191,2)</f>
        <v>0</v>
      </c>
      <c r="BL191" s="24" t="s">
        <v>142</v>
      </c>
      <c r="BM191" s="24" t="s">
        <v>299</v>
      </c>
    </row>
    <row r="192" spans="2:65" s="11" customFormat="1" ht="13.5">
      <c r="B192" s="187"/>
      <c r="D192" s="188" t="s">
        <v>144</v>
      </c>
      <c r="E192" s="189" t="s">
        <v>5</v>
      </c>
      <c r="F192" s="190" t="s">
        <v>300</v>
      </c>
      <c r="H192" s="191">
        <v>198.7</v>
      </c>
      <c r="I192" s="192"/>
      <c r="L192" s="187"/>
      <c r="M192" s="193"/>
      <c r="N192" s="194"/>
      <c r="O192" s="194"/>
      <c r="P192" s="194"/>
      <c r="Q192" s="194"/>
      <c r="R192" s="194"/>
      <c r="S192" s="194"/>
      <c r="T192" s="195"/>
      <c r="AT192" s="189" t="s">
        <v>144</v>
      </c>
      <c r="AU192" s="189" t="s">
        <v>82</v>
      </c>
      <c r="AV192" s="11" t="s">
        <v>82</v>
      </c>
      <c r="AW192" s="11" t="s">
        <v>35</v>
      </c>
      <c r="AX192" s="11" t="s">
        <v>80</v>
      </c>
      <c r="AY192" s="189" t="s">
        <v>135</v>
      </c>
    </row>
    <row r="193" spans="2:65" s="12" customFormat="1" ht="13.5">
      <c r="B193" s="196"/>
      <c r="D193" s="197" t="s">
        <v>144</v>
      </c>
      <c r="E193" s="198" t="s">
        <v>5</v>
      </c>
      <c r="F193" s="199" t="s">
        <v>146</v>
      </c>
      <c r="H193" s="200" t="s">
        <v>5</v>
      </c>
      <c r="I193" s="201"/>
      <c r="L193" s="196"/>
      <c r="M193" s="202"/>
      <c r="N193" s="203"/>
      <c r="O193" s="203"/>
      <c r="P193" s="203"/>
      <c r="Q193" s="203"/>
      <c r="R193" s="203"/>
      <c r="S193" s="203"/>
      <c r="T193" s="204"/>
      <c r="AT193" s="205" t="s">
        <v>144</v>
      </c>
      <c r="AU193" s="205" t="s">
        <v>82</v>
      </c>
      <c r="AV193" s="12" t="s">
        <v>80</v>
      </c>
      <c r="AW193" s="12" t="s">
        <v>35</v>
      </c>
      <c r="AX193" s="12" t="s">
        <v>72</v>
      </c>
      <c r="AY193" s="205" t="s">
        <v>135</v>
      </c>
    </row>
    <row r="194" spans="2:65" s="1" customFormat="1" ht="22.5" customHeight="1">
      <c r="B194" s="174"/>
      <c r="C194" s="219" t="s">
        <v>301</v>
      </c>
      <c r="D194" s="219" t="s">
        <v>225</v>
      </c>
      <c r="E194" s="220" t="s">
        <v>302</v>
      </c>
      <c r="F194" s="221" t="s">
        <v>303</v>
      </c>
      <c r="G194" s="222" t="s">
        <v>271</v>
      </c>
      <c r="H194" s="223">
        <v>34.11</v>
      </c>
      <c r="I194" s="224"/>
      <c r="J194" s="225">
        <f>ROUND(I194*H194,2)</f>
        <v>0</v>
      </c>
      <c r="K194" s="221" t="s">
        <v>5</v>
      </c>
      <c r="L194" s="226"/>
      <c r="M194" s="227" t="s">
        <v>5</v>
      </c>
      <c r="N194" s="228" t="s">
        <v>43</v>
      </c>
      <c r="O194" s="42"/>
      <c r="P194" s="184">
        <f>O194*H194</f>
        <v>0</v>
      </c>
      <c r="Q194" s="184">
        <v>4.9000000000000002E-2</v>
      </c>
      <c r="R194" s="184">
        <f>Q194*H194</f>
        <v>1.6713899999999999</v>
      </c>
      <c r="S194" s="184">
        <v>0</v>
      </c>
      <c r="T194" s="185">
        <f>S194*H194</f>
        <v>0</v>
      </c>
      <c r="AR194" s="24" t="s">
        <v>183</v>
      </c>
      <c r="AT194" s="24" t="s">
        <v>225</v>
      </c>
      <c r="AU194" s="24" t="s">
        <v>82</v>
      </c>
      <c r="AY194" s="24" t="s">
        <v>135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24" t="s">
        <v>80</v>
      </c>
      <c r="BK194" s="186">
        <f>ROUND(I194*H194,2)</f>
        <v>0</v>
      </c>
      <c r="BL194" s="24" t="s">
        <v>142</v>
      </c>
      <c r="BM194" s="24" t="s">
        <v>304</v>
      </c>
    </row>
    <row r="195" spans="2:65" s="11" customFormat="1" ht="13.5">
      <c r="B195" s="187"/>
      <c r="D195" s="197" t="s">
        <v>144</v>
      </c>
      <c r="E195" s="237" t="s">
        <v>5</v>
      </c>
      <c r="F195" s="217" t="s">
        <v>305</v>
      </c>
      <c r="H195" s="218">
        <v>34.11</v>
      </c>
      <c r="I195" s="192"/>
      <c r="L195" s="187"/>
      <c r="M195" s="193"/>
      <c r="N195" s="194"/>
      <c r="O195" s="194"/>
      <c r="P195" s="194"/>
      <c r="Q195" s="194"/>
      <c r="R195" s="194"/>
      <c r="S195" s="194"/>
      <c r="T195" s="195"/>
      <c r="AT195" s="189" t="s">
        <v>144</v>
      </c>
      <c r="AU195" s="189" t="s">
        <v>82</v>
      </c>
      <c r="AV195" s="11" t="s">
        <v>82</v>
      </c>
      <c r="AW195" s="11" t="s">
        <v>35</v>
      </c>
      <c r="AX195" s="11" t="s">
        <v>80</v>
      </c>
      <c r="AY195" s="189" t="s">
        <v>135</v>
      </c>
    </row>
    <row r="196" spans="2:65" s="1" customFormat="1" ht="22.5" customHeight="1">
      <c r="B196" s="174"/>
      <c r="C196" s="175" t="s">
        <v>306</v>
      </c>
      <c r="D196" s="175" t="s">
        <v>137</v>
      </c>
      <c r="E196" s="176" t="s">
        <v>307</v>
      </c>
      <c r="F196" s="177" t="s">
        <v>308</v>
      </c>
      <c r="G196" s="178" t="s">
        <v>271</v>
      </c>
      <c r="H196" s="179">
        <v>36</v>
      </c>
      <c r="I196" s="180"/>
      <c r="J196" s="181">
        <f>ROUND(I196*H196,2)</f>
        <v>0</v>
      </c>
      <c r="K196" s="177" t="s">
        <v>141</v>
      </c>
      <c r="L196" s="41"/>
      <c r="M196" s="182" t="s">
        <v>5</v>
      </c>
      <c r="N196" s="183" t="s">
        <v>43</v>
      </c>
      <c r="O196" s="42"/>
      <c r="P196" s="184">
        <f>O196*H196</f>
        <v>0</v>
      </c>
      <c r="Q196" s="184">
        <v>1.0000000000000001E-5</v>
      </c>
      <c r="R196" s="184">
        <f>Q196*H196</f>
        <v>3.6000000000000002E-4</v>
      </c>
      <c r="S196" s="184">
        <v>0</v>
      </c>
      <c r="T196" s="185">
        <f>S196*H196</f>
        <v>0</v>
      </c>
      <c r="AR196" s="24" t="s">
        <v>142</v>
      </c>
      <c r="AT196" s="24" t="s">
        <v>137</v>
      </c>
      <c r="AU196" s="24" t="s">
        <v>82</v>
      </c>
      <c r="AY196" s="24" t="s">
        <v>135</v>
      </c>
      <c r="BE196" s="186">
        <f>IF(N196="základní",J196,0)</f>
        <v>0</v>
      </c>
      <c r="BF196" s="186">
        <f>IF(N196="snížená",J196,0)</f>
        <v>0</v>
      </c>
      <c r="BG196" s="186">
        <f>IF(N196="zákl. přenesená",J196,0)</f>
        <v>0</v>
      </c>
      <c r="BH196" s="186">
        <f>IF(N196="sníž. přenesená",J196,0)</f>
        <v>0</v>
      </c>
      <c r="BI196" s="186">
        <f>IF(N196="nulová",J196,0)</f>
        <v>0</v>
      </c>
      <c r="BJ196" s="24" t="s">
        <v>80</v>
      </c>
      <c r="BK196" s="186">
        <f>ROUND(I196*H196,2)</f>
        <v>0</v>
      </c>
      <c r="BL196" s="24" t="s">
        <v>142</v>
      </c>
      <c r="BM196" s="24" t="s">
        <v>309</v>
      </c>
    </row>
    <row r="197" spans="2:65" s="11" customFormat="1" ht="13.5">
      <c r="B197" s="187"/>
      <c r="D197" s="188" t="s">
        <v>144</v>
      </c>
      <c r="E197" s="189" t="s">
        <v>5</v>
      </c>
      <c r="F197" s="190" t="s">
        <v>310</v>
      </c>
      <c r="H197" s="191">
        <v>36</v>
      </c>
      <c r="I197" s="192"/>
      <c r="L197" s="187"/>
      <c r="M197" s="193"/>
      <c r="N197" s="194"/>
      <c r="O197" s="194"/>
      <c r="P197" s="194"/>
      <c r="Q197" s="194"/>
      <c r="R197" s="194"/>
      <c r="S197" s="194"/>
      <c r="T197" s="195"/>
      <c r="AT197" s="189" t="s">
        <v>144</v>
      </c>
      <c r="AU197" s="189" t="s">
        <v>82</v>
      </c>
      <c r="AV197" s="11" t="s">
        <v>82</v>
      </c>
      <c r="AW197" s="11" t="s">
        <v>35</v>
      </c>
      <c r="AX197" s="11" t="s">
        <v>80</v>
      </c>
      <c r="AY197" s="189" t="s">
        <v>135</v>
      </c>
    </row>
    <row r="198" spans="2:65" s="12" customFormat="1" ht="13.5">
      <c r="B198" s="196"/>
      <c r="D198" s="197" t="s">
        <v>144</v>
      </c>
      <c r="E198" s="198" t="s">
        <v>5</v>
      </c>
      <c r="F198" s="199" t="s">
        <v>146</v>
      </c>
      <c r="H198" s="200" t="s">
        <v>5</v>
      </c>
      <c r="I198" s="201"/>
      <c r="L198" s="196"/>
      <c r="M198" s="202"/>
      <c r="N198" s="203"/>
      <c r="O198" s="203"/>
      <c r="P198" s="203"/>
      <c r="Q198" s="203"/>
      <c r="R198" s="203"/>
      <c r="S198" s="203"/>
      <c r="T198" s="204"/>
      <c r="AT198" s="205" t="s">
        <v>144</v>
      </c>
      <c r="AU198" s="205" t="s">
        <v>82</v>
      </c>
      <c r="AV198" s="12" t="s">
        <v>80</v>
      </c>
      <c r="AW198" s="12" t="s">
        <v>35</v>
      </c>
      <c r="AX198" s="12" t="s">
        <v>72</v>
      </c>
      <c r="AY198" s="205" t="s">
        <v>135</v>
      </c>
    </row>
    <row r="199" spans="2:65" s="1" customFormat="1" ht="22.5" customHeight="1">
      <c r="B199" s="174"/>
      <c r="C199" s="219" t="s">
        <v>311</v>
      </c>
      <c r="D199" s="219" t="s">
        <v>225</v>
      </c>
      <c r="E199" s="220" t="s">
        <v>312</v>
      </c>
      <c r="F199" s="221" t="s">
        <v>313</v>
      </c>
      <c r="G199" s="222" t="s">
        <v>271</v>
      </c>
      <c r="H199" s="223">
        <v>36</v>
      </c>
      <c r="I199" s="224"/>
      <c r="J199" s="225">
        <f>ROUND(I199*H199,2)</f>
        <v>0</v>
      </c>
      <c r="K199" s="221" t="s">
        <v>5</v>
      </c>
      <c r="L199" s="226"/>
      <c r="M199" s="227" t="s">
        <v>5</v>
      </c>
      <c r="N199" s="228" t="s">
        <v>43</v>
      </c>
      <c r="O199" s="42"/>
      <c r="P199" s="184">
        <f>O199*H199</f>
        <v>0</v>
      </c>
      <c r="Q199" s="184">
        <v>1.4E-3</v>
      </c>
      <c r="R199" s="184">
        <f>Q199*H199</f>
        <v>5.04E-2</v>
      </c>
      <c r="S199" s="184">
        <v>0</v>
      </c>
      <c r="T199" s="185">
        <f>S199*H199</f>
        <v>0</v>
      </c>
      <c r="AR199" s="24" t="s">
        <v>183</v>
      </c>
      <c r="AT199" s="24" t="s">
        <v>225</v>
      </c>
      <c r="AU199" s="24" t="s">
        <v>82</v>
      </c>
      <c r="AY199" s="24" t="s">
        <v>135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24" t="s">
        <v>80</v>
      </c>
      <c r="BK199" s="186">
        <f>ROUND(I199*H199,2)</f>
        <v>0</v>
      </c>
      <c r="BL199" s="24" t="s">
        <v>142</v>
      </c>
      <c r="BM199" s="24" t="s">
        <v>314</v>
      </c>
    </row>
    <row r="200" spans="2:65" s="1" customFormat="1" ht="22.5" customHeight="1">
      <c r="B200" s="174"/>
      <c r="C200" s="175" t="s">
        <v>315</v>
      </c>
      <c r="D200" s="175" t="s">
        <v>137</v>
      </c>
      <c r="E200" s="176" t="s">
        <v>316</v>
      </c>
      <c r="F200" s="177" t="s">
        <v>317</v>
      </c>
      <c r="G200" s="178" t="s">
        <v>271</v>
      </c>
      <c r="H200" s="179">
        <v>1</v>
      </c>
      <c r="I200" s="180"/>
      <c r="J200" s="181">
        <f>ROUND(I200*H200,2)</f>
        <v>0</v>
      </c>
      <c r="K200" s="177" t="s">
        <v>141</v>
      </c>
      <c r="L200" s="41"/>
      <c r="M200" s="182" t="s">
        <v>5</v>
      </c>
      <c r="N200" s="183" t="s">
        <v>43</v>
      </c>
      <c r="O200" s="42"/>
      <c r="P200" s="184">
        <f>O200*H200</f>
        <v>0</v>
      </c>
      <c r="Q200" s="184">
        <v>1.1E-4</v>
      </c>
      <c r="R200" s="184">
        <f>Q200*H200</f>
        <v>1.1E-4</v>
      </c>
      <c r="S200" s="184">
        <v>0</v>
      </c>
      <c r="T200" s="185">
        <f>S200*H200</f>
        <v>0</v>
      </c>
      <c r="AR200" s="24" t="s">
        <v>142</v>
      </c>
      <c r="AT200" s="24" t="s">
        <v>137</v>
      </c>
      <c r="AU200" s="24" t="s">
        <v>82</v>
      </c>
      <c r="AY200" s="24" t="s">
        <v>135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24" t="s">
        <v>80</v>
      </c>
      <c r="BK200" s="186">
        <f>ROUND(I200*H200,2)</f>
        <v>0</v>
      </c>
      <c r="BL200" s="24" t="s">
        <v>142</v>
      </c>
      <c r="BM200" s="24" t="s">
        <v>318</v>
      </c>
    </row>
    <row r="201" spans="2:65" s="11" customFormat="1" ht="13.5">
      <c r="B201" s="187"/>
      <c r="D201" s="188" t="s">
        <v>144</v>
      </c>
      <c r="E201" s="189" t="s">
        <v>5</v>
      </c>
      <c r="F201" s="190" t="s">
        <v>80</v>
      </c>
      <c r="H201" s="191">
        <v>1</v>
      </c>
      <c r="I201" s="192"/>
      <c r="L201" s="187"/>
      <c r="M201" s="193"/>
      <c r="N201" s="194"/>
      <c r="O201" s="194"/>
      <c r="P201" s="194"/>
      <c r="Q201" s="194"/>
      <c r="R201" s="194"/>
      <c r="S201" s="194"/>
      <c r="T201" s="195"/>
      <c r="AT201" s="189" t="s">
        <v>144</v>
      </c>
      <c r="AU201" s="189" t="s">
        <v>82</v>
      </c>
      <c r="AV201" s="11" t="s">
        <v>82</v>
      </c>
      <c r="AW201" s="11" t="s">
        <v>35</v>
      </c>
      <c r="AX201" s="11" t="s">
        <v>80</v>
      </c>
      <c r="AY201" s="189" t="s">
        <v>135</v>
      </c>
    </row>
    <row r="202" spans="2:65" s="12" customFormat="1" ht="13.5">
      <c r="B202" s="196"/>
      <c r="D202" s="197" t="s">
        <v>144</v>
      </c>
      <c r="E202" s="198" t="s">
        <v>5</v>
      </c>
      <c r="F202" s="199" t="s">
        <v>146</v>
      </c>
      <c r="H202" s="200" t="s">
        <v>5</v>
      </c>
      <c r="I202" s="201"/>
      <c r="L202" s="196"/>
      <c r="M202" s="202"/>
      <c r="N202" s="203"/>
      <c r="O202" s="203"/>
      <c r="P202" s="203"/>
      <c r="Q202" s="203"/>
      <c r="R202" s="203"/>
      <c r="S202" s="203"/>
      <c r="T202" s="204"/>
      <c r="AT202" s="205" t="s">
        <v>144</v>
      </c>
      <c r="AU202" s="205" t="s">
        <v>82</v>
      </c>
      <c r="AV202" s="12" t="s">
        <v>80</v>
      </c>
      <c r="AW202" s="12" t="s">
        <v>35</v>
      </c>
      <c r="AX202" s="12" t="s">
        <v>72</v>
      </c>
      <c r="AY202" s="205" t="s">
        <v>135</v>
      </c>
    </row>
    <row r="203" spans="2:65" s="1" customFormat="1" ht="22.5" customHeight="1">
      <c r="B203" s="174"/>
      <c r="C203" s="219" t="s">
        <v>319</v>
      </c>
      <c r="D203" s="219" t="s">
        <v>225</v>
      </c>
      <c r="E203" s="220" t="s">
        <v>320</v>
      </c>
      <c r="F203" s="221" t="s">
        <v>321</v>
      </c>
      <c r="G203" s="222" t="s">
        <v>271</v>
      </c>
      <c r="H203" s="223">
        <v>1</v>
      </c>
      <c r="I203" s="224"/>
      <c r="J203" s="225">
        <f>ROUND(I203*H203,2)</f>
        <v>0</v>
      </c>
      <c r="K203" s="221" t="s">
        <v>5</v>
      </c>
      <c r="L203" s="226"/>
      <c r="M203" s="227" t="s">
        <v>5</v>
      </c>
      <c r="N203" s="228" t="s">
        <v>43</v>
      </c>
      <c r="O203" s="42"/>
      <c r="P203" s="184">
        <f>O203*H203</f>
        <v>0</v>
      </c>
      <c r="Q203" s="184">
        <v>1.1999999999999999E-3</v>
      </c>
      <c r="R203" s="184">
        <f>Q203*H203</f>
        <v>1.1999999999999999E-3</v>
      </c>
      <c r="S203" s="184">
        <v>0</v>
      </c>
      <c r="T203" s="185">
        <f>S203*H203</f>
        <v>0</v>
      </c>
      <c r="AR203" s="24" t="s">
        <v>183</v>
      </c>
      <c r="AT203" s="24" t="s">
        <v>225</v>
      </c>
      <c r="AU203" s="24" t="s">
        <v>82</v>
      </c>
      <c r="AY203" s="24" t="s">
        <v>135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0</v>
      </c>
      <c r="BH203" s="186">
        <f>IF(N203="sníž. přenesená",J203,0)</f>
        <v>0</v>
      </c>
      <c r="BI203" s="186">
        <f>IF(N203="nulová",J203,0)</f>
        <v>0</v>
      </c>
      <c r="BJ203" s="24" t="s">
        <v>80</v>
      </c>
      <c r="BK203" s="186">
        <f>ROUND(I203*H203,2)</f>
        <v>0</v>
      </c>
      <c r="BL203" s="24" t="s">
        <v>142</v>
      </c>
      <c r="BM203" s="24" t="s">
        <v>322</v>
      </c>
    </row>
    <row r="204" spans="2:65" s="1" customFormat="1" ht="22.5" customHeight="1">
      <c r="B204" s="174"/>
      <c r="C204" s="175" t="s">
        <v>310</v>
      </c>
      <c r="D204" s="175" t="s">
        <v>137</v>
      </c>
      <c r="E204" s="176" t="s">
        <v>323</v>
      </c>
      <c r="F204" s="177" t="s">
        <v>324</v>
      </c>
      <c r="G204" s="178" t="s">
        <v>271</v>
      </c>
      <c r="H204" s="179">
        <v>42</v>
      </c>
      <c r="I204" s="180"/>
      <c r="J204" s="181">
        <f>ROUND(I204*H204,2)</f>
        <v>0</v>
      </c>
      <c r="K204" s="177" t="s">
        <v>141</v>
      </c>
      <c r="L204" s="41"/>
      <c r="M204" s="182" t="s">
        <v>5</v>
      </c>
      <c r="N204" s="183" t="s">
        <v>43</v>
      </c>
      <c r="O204" s="42"/>
      <c r="P204" s="184">
        <f>O204*H204</f>
        <v>0</v>
      </c>
      <c r="Q204" s="184">
        <v>1.2E-4</v>
      </c>
      <c r="R204" s="184">
        <f>Q204*H204</f>
        <v>5.0400000000000002E-3</v>
      </c>
      <c r="S204" s="184">
        <v>0</v>
      </c>
      <c r="T204" s="185">
        <f>S204*H204</f>
        <v>0</v>
      </c>
      <c r="AR204" s="24" t="s">
        <v>142</v>
      </c>
      <c r="AT204" s="24" t="s">
        <v>137</v>
      </c>
      <c r="AU204" s="24" t="s">
        <v>82</v>
      </c>
      <c r="AY204" s="24" t="s">
        <v>135</v>
      </c>
      <c r="BE204" s="186">
        <f>IF(N204="základní",J204,0)</f>
        <v>0</v>
      </c>
      <c r="BF204" s="186">
        <f>IF(N204="snížená",J204,0)</f>
        <v>0</v>
      </c>
      <c r="BG204" s="186">
        <f>IF(N204="zákl. přenesená",J204,0)</f>
        <v>0</v>
      </c>
      <c r="BH204" s="186">
        <f>IF(N204="sníž. přenesená",J204,0)</f>
        <v>0</v>
      </c>
      <c r="BI204" s="186">
        <f>IF(N204="nulová",J204,0)</f>
        <v>0</v>
      </c>
      <c r="BJ204" s="24" t="s">
        <v>80</v>
      </c>
      <c r="BK204" s="186">
        <f>ROUND(I204*H204,2)</f>
        <v>0</v>
      </c>
      <c r="BL204" s="24" t="s">
        <v>142</v>
      </c>
      <c r="BM204" s="24" t="s">
        <v>325</v>
      </c>
    </row>
    <row r="205" spans="2:65" s="1" customFormat="1" ht="22.5" customHeight="1">
      <c r="B205" s="174"/>
      <c r="C205" s="219" t="s">
        <v>326</v>
      </c>
      <c r="D205" s="219" t="s">
        <v>225</v>
      </c>
      <c r="E205" s="220" t="s">
        <v>327</v>
      </c>
      <c r="F205" s="221" t="s">
        <v>328</v>
      </c>
      <c r="G205" s="222" t="s">
        <v>271</v>
      </c>
      <c r="H205" s="223">
        <v>42</v>
      </c>
      <c r="I205" s="224"/>
      <c r="J205" s="225">
        <f>ROUND(I205*H205,2)</f>
        <v>0</v>
      </c>
      <c r="K205" s="221" t="s">
        <v>5</v>
      </c>
      <c r="L205" s="226"/>
      <c r="M205" s="227" t="s">
        <v>5</v>
      </c>
      <c r="N205" s="228" t="s">
        <v>43</v>
      </c>
      <c r="O205" s="42"/>
      <c r="P205" s="184">
        <f>O205*H205</f>
        <v>0</v>
      </c>
      <c r="Q205" s="184">
        <v>6.4000000000000003E-3</v>
      </c>
      <c r="R205" s="184">
        <f>Q205*H205</f>
        <v>0.26880000000000004</v>
      </c>
      <c r="S205" s="184">
        <v>0</v>
      </c>
      <c r="T205" s="185">
        <f>S205*H205</f>
        <v>0</v>
      </c>
      <c r="AR205" s="24" t="s">
        <v>183</v>
      </c>
      <c r="AT205" s="24" t="s">
        <v>225</v>
      </c>
      <c r="AU205" s="24" t="s">
        <v>82</v>
      </c>
      <c r="AY205" s="24" t="s">
        <v>135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24" t="s">
        <v>80</v>
      </c>
      <c r="BK205" s="186">
        <f>ROUND(I205*H205,2)</f>
        <v>0</v>
      </c>
      <c r="BL205" s="24" t="s">
        <v>142</v>
      </c>
      <c r="BM205" s="24" t="s">
        <v>329</v>
      </c>
    </row>
    <row r="206" spans="2:65" s="1" customFormat="1" ht="22.5" customHeight="1">
      <c r="B206" s="174"/>
      <c r="C206" s="175" t="s">
        <v>330</v>
      </c>
      <c r="D206" s="175" t="s">
        <v>137</v>
      </c>
      <c r="E206" s="176" t="s">
        <v>331</v>
      </c>
      <c r="F206" s="177" t="s">
        <v>332</v>
      </c>
      <c r="G206" s="178" t="s">
        <v>257</v>
      </c>
      <c r="H206" s="179">
        <v>198</v>
      </c>
      <c r="I206" s="180"/>
      <c r="J206" s="181">
        <f>ROUND(I206*H206,2)</f>
        <v>0</v>
      </c>
      <c r="K206" s="177" t="s">
        <v>141</v>
      </c>
      <c r="L206" s="41"/>
      <c r="M206" s="182" t="s">
        <v>5</v>
      </c>
      <c r="N206" s="183" t="s">
        <v>43</v>
      </c>
      <c r="O206" s="42"/>
      <c r="P206" s="184">
        <f>O206*H206</f>
        <v>0</v>
      </c>
      <c r="Q206" s="184">
        <v>0</v>
      </c>
      <c r="R206" s="184">
        <f>Q206*H206</f>
        <v>0</v>
      </c>
      <c r="S206" s="184">
        <v>0</v>
      </c>
      <c r="T206" s="185">
        <f>S206*H206</f>
        <v>0</v>
      </c>
      <c r="AR206" s="24" t="s">
        <v>142</v>
      </c>
      <c r="AT206" s="24" t="s">
        <v>137</v>
      </c>
      <c r="AU206" s="24" t="s">
        <v>82</v>
      </c>
      <c r="AY206" s="24" t="s">
        <v>135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24" t="s">
        <v>80</v>
      </c>
      <c r="BK206" s="186">
        <f>ROUND(I206*H206,2)</f>
        <v>0</v>
      </c>
      <c r="BL206" s="24" t="s">
        <v>142</v>
      </c>
      <c r="BM206" s="24" t="s">
        <v>333</v>
      </c>
    </row>
    <row r="207" spans="2:65" s="1" customFormat="1" ht="22.5" customHeight="1">
      <c r="B207" s="174"/>
      <c r="C207" s="175" t="s">
        <v>334</v>
      </c>
      <c r="D207" s="175" t="s">
        <v>137</v>
      </c>
      <c r="E207" s="176" t="s">
        <v>335</v>
      </c>
      <c r="F207" s="177" t="s">
        <v>336</v>
      </c>
      <c r="G207" s="178" t="s">
        <v>271</v>
      </c>
      <c r="H207" s="179">
        <v>13</v>
      </c>
      <c r="I207" s="180"/>
      <c r="J207" s="181">
        <f>ROUND(I207*H207,2)</f>
        <v>0</v>
      </c>
      <c r="K207" s="177" t="s">
        <v>141</v>
      </c>
      <c r="L207" s="41"/>
      <c r="M207" s="182" t="s">
        <v>5</v>
      </c>
      <c r="N207" s="183" t="s">
        <v>43</v>
      </c>
      <c r="O207" s="42"/>
      <c r="P207" s="184">
        <f>O207*H207</f>
        <v>0</v>
      </c>
      <c r="Q207" s="184">
        <v>3.5729999999999998E-2</v>
      </c>
      <c r="R207" s="184">
        <f>Q207*H207</f>
        <v>0.46448999999999996</v>
      </c>
      <c r="S207" s="184">
        <v>0</v>
      </c>
      <c r="T207" s="185">
        <f>S207*H207</f>
        <v>0</v>
      </c>
      <c r="AR207" s="24" t="s">
        <v>142</v>
      </c>
      <c r="AT207" s="24" t="s">
        <v>137</v>
      </c>
      <c r="AU207" s="24" t="s">
        <v>82</v>
      </c>
      <c r="AY207" s="24" t="s">
        <v>135</v>
      </c>
      <c r="BE207" s="186">
        <f>IF(N207="základní",J207,0)</f>
        <v>0</v>
      </c>
      <c r="BF207" s="186">
        <f>IF(N207="snížená",J207,0)</f>
        <v>0</v>
      </c>
      <c r="BG207" s="186">
        <f>IF(N207="zákl. přenesená",J207,0)</f>
        <v>0</v>
      </c>
      <c r="BH207" s="186">
        <f>IF(N207="sníž. přenesená",J207,0)</f>
        <v>0</v>
      </c>
      <c r="BI207" s="186">
        <f>IF(N207="nulová",J207,0)</f>
        <v>0</v>
      </c>
      <c r="BJ207" s="24" t="s">
        <v>80</v>
      </c>
      <c r="BK207" s="186">
        <f>ROUND(I207*H207,2)</f>
        <v>0</v>
      </c>
      <c r="BL207" s="24" t="s">
        <v>142</v>
      </c>
      <c r="BM207" s="24" t="s">
        <v>337</v>
      </c>
    </row>
    <row r="208" spans="2:65" s="11" customFormat="1" ht="13.5">
      <c r="B208" s="187"/>
      <c r="D208" s="188" t="s">
        <v>144</v>
      </c>
      <c r="E208" s="189" t="s">
        <v>5</v>
      </c>
      <c r="F208" s="190" t="s">
        <v>206</v>
      </c>
      <c r="H208" s="191">
        <v>13</v>
      </c>
      <c r="I208" s="192"/>
      <c r="L208" s="187"/>
      <c r="M208" s="193"/>
      <c r="N208" s="194"/>
      <c r="O208" s="194"/>
      <c r="P208" s="194"/>
      <c r="Q208" s="194"/>
      <c r="R208" s="194"/>
      <c r="S208" s="194"/>
      <c r="T208" s="195"/>
      <c r="AT208" s="189" t="s">
        <v>144</v>
      </c>
      <c r="AU208" s="189" t="s">
        <v>82</v>
      </c>
      <c r="AV208" s="11" t="s">
        <v>82</v>
      </c>
      <c r="AW208" s="11" t="s">
        <v>35</v>
      </c>
      <c r="AX208" s="11" t="s">
        <v>80</v>
      </c>
      <c r="AY208" s="189" t="s">
        <v>135</v>
      </c>
    </row>
    <row r="209" spans="2:65" s="12" customFormat="1" ht="13.5">
      <c r="B209" s="196"/>
      <c r="D209" s="197" t="s">
        <v>144</v>
      </c>
      <c r="E209" s="198" t="s">
        <v>5</v>
      </c>
      <c r="F209" s="199" t="s">
        <v>338</v>
      </c>
      <c r="H209" s="200" t="s">
        <v>5</v>
      </c>
      <c r="I209" s="201"/>
      <c r="L209" s="196"/>
      <c r="M209" s="202"/>
      <c r="N209" s="203"/>
      <c r="O209" s="203"/>
      <c r="P209" s="203"/>
      <c r="Q209" s="203"/>
      <c r="R209" s="203"/>
      <c r="S209" s="203"/>
      <c r="T209" s="204"/>
      <c r="AT209" s="205" t="s">
        <v>144</v>
      </c>
      <c r="AU209" s="205" t="s">
        <v>82</v>
      </c>
      <c r="AV209" s="12" t="s">
        <v>80</v>
      </c>
      <c r="AW209" s="12" t="s">
        <v>35</v>
      </c>
      <c r="AX209" s="12" t="s">
        <v>72</v>
      </c>
      <c r="AY209" s="205" t="s">
        <v>135</v>
      </c>
    </row>
    <row r="210" spans="2:65" s="1" customFormat="1" ht="31.5" customHeight="1">
      <c r="B210" s="174"/>
      <c r="C210" s="175" t="s">
        <v>339</v>
      </c>
      <c r="D210" s="175" t="s">
        <v>137</v>
      </c>
      <c r="E210" s="176" t="s">
        <v>340</v>
      </c>
      <c r="F210" s="177" t="s">
        <v>341</v>
      </c>
      <c r="G210" s="178" t="s">
        <v>271</v>
      </c>
      <c r="H210" s="179">
        <v>2</v>
      </c>
      <c r="I210" s="180"/>
      <c r="J210" s="181">
        <f>ROUND(I210*H210,2)</f>
        <v>0</v>
      </c>
      <c r="K210" s="177" t="s">
        <v>141</v>
      </c>
      <c r="L210" s="41"/>
      <c r="M210" s="182" t="s">
        <v>5</v>
      </c>
      <c r="N210" s="183" t="s">
        <v>43</v>
      </c>
      <c r="O210" s="42"/>
      <c r="P210" s="184">
        <f>O210*H210</f>
        <v>0</v>
      </c>
      <c r="Q210" s="184">
        <v>2.7886700000000002</v>
      </c>
      <c r="R210" s="184">
        <f>Q210*H210</f>
        <v>5.5773400000000004</v>
      </c>
      <c r="S210" s="184">
        <v>0</v>
      </c>
      <c r="T210" s="185">
        <f>S210*H210</f>
        <v>0</v>
      </c>
      <c r="AR210" s="24" t="s">
        <v>142</v>
      </c>
      <c r="AT210" s="24" t="s">
        <v>137</v>
      </c>
      <c r="AU210" s="24" t="s">
        <v>82</v>
      </c>
      <c r="AY210" s="24" t="s">
        <v>135</v>
      </c>
      <c r="BE210" s="186">
        <f>IF(N210="základní",J210,0)</f>
        <v>0</v>
      </c>
      <c r="BF210" s="186">
        <f>IF(N210="snížená",J210,0)</f>
        <v>0</v>
      </c>
      <c r="BG210" s="186">
        <f>IF(N210="zákl. přenesená",J210,0)</f>
        <v>0</v>
      </c>
      <c r="BH210" s="186">
        <f>IF(N210="sníž. přenesená",J210,0)</f>
        <v>0</v>
      </c>
      <c r="BI210" s="186">
        <f>IF(N210="nulová",J210,0)</f>
        <v>0</v>
      </c>
      <c r="BJ210" s="24" t="s">
        <v>80</v>
      </c>
      <c r="BK210" s="186">
        <f>ROUND(I210*H210,2)</f>
        <v>0</v>
      </c>
      <c r="BL210" s="24" t="s">
        <v>142</v>
      </c>
      <c r="BM210" s="24" t="s">
        <v>342</v>
      </c>
    </row>
    <row r="211" spans="2:65" s="11" customFormat="1" ht="13.5">
      <c r="B211" s="187"/>
      <c r="D211" s="188" t="s">
        <v>144</v>
      </c>
      <c r="E211" s="189" t="s">
        <v>5</v>
      </c>
      <c r="F211" s="190" t="s">
        <v>82</v>
      </c>
      <c r="H211" s="191">
        <v>2</v>
      </c>
      <c r="I211" s="192"/>
      <c r="L211" s="187"/>
      <c r="M211" s="193"/>
      <c r="N211" s="194"/>
      <c r="O211" s="194"/>
      <c r="P211" s="194"/>
      <c r="Q211" s="194"/>
      <c r="R211" s="194"/>
      <c r="S211" s="194"/>
      <c r="T211" s="195"/>
      <c r="AT211" s="189" t="s">
        <v>144</v>
      </c>
      <c r="AU211" s="189" t="s">
        <v>82</v>
      </c>
      <c r="AV211" s="11" t="s">
        <v>82</v>
      </c>
      <c r="AW211" s="11" t="s">
        <v>35</v>
      </c>
      <c r="AX211" s="11" t="s">
        <v>80</v>
      </c>
      <c r="AY211" s="189" t="s">
        <v>135</v>
      </c>
    </row>
    <row r="212" spans="2:65" s="12" customFormat="1" ht="13.5">
      <c r="B212" s="196"/>
      <c r="D212" s="197" t="s">
        <v>144</v>
      </c>
      <c r="E212" s="198" t="s">
        <v>5</v>
      </c>
      <c r="F212" s="199" t="s">
        <v>146</v>
      </c>
      <c r="H212" s="200" t="s">
        <v>5</v>
      </c>
      <c r="I212" s="201"/>
      <c r="L212" s="196"/>
      <c r="M212" s="202"/>
      <c r="N212" s="203"/>
      <c r="O212" s="203"/>
      <c r="P212" s="203"/>
      <c r="Q212" s="203"/>
      <c r="R212" s="203"/>
      <c r="S212" s="203"/>
      <c r="T212" s="204"/>
      <c r="AT212" s="205" t="s">
        <v>144</v>
      </c>
      <c r="AU212" s="205" t="s">
        <v>82</v>
      </c>
      <c r="AV212" s="12" t="s">
        <v>80</v>
      </c>
      <c r="AW212" s="12" t="s">
        <v>35</v>
      </c>
      <c r="AX212" s="12" t="s">
        <v>72</v>
      </c>
      <c r="AY212" s="205" t="s">
        <v>135</v>
      </c>
    </row>
    <row r="213" spans="2:65" s="1" customFormat="1" ht="31.5" customHeight="1">
      <c r="B213" s="174"/>
      <c r="C213" s="175" t="s">
        <v>343</v>
      </c>
      <c r="D213" s="175" t="s">
        <v>137</v>
      </c>
      <c r="E213" s="176" t="s">
        <v>344</v>
      </c>
      <c r="F213" s="177" t="s">
        <v>345</v>
      </c>
      <c r="G213" s="178" t="s">
        <v>271</v>
      </c>
      <c r="H213" s="179">
        <v>5</v>
      </c>
      <c r="I213" s="180"/>
      <c r="J213" s="181">
        <f>ROUND(I213*H213,2)</f>
        <v>0</v>
      </c>
      <c r="K213" s="177" t="s">
        <v>141</v>
      </c>
      <c r="L213" s="41"/>
      <c r="M213" s="182" t="s">
        <v>5</v>
      </c>
      <c r="N213" s="183" t="s">
        <v>43</v>
      </c>
      <c r="O213" s="42"/>
      <c r="P213" s="184">
        <f>O213*H213</f>
        <v>0</v>
      </c>
      <c r="Q213" s="184">
        <v>2.4209299999999998</v>
      </c>
      <c r="R213" s="184">
        <f>Q213*H213</f>
        <v>12.104649999999999</v>
      </c>
      <c r="S213" s="184">
        <v>0</v>
      </c>
      <c r="T213" s="185">
        <f>S213*H213</f>
        <v>0</v>
      </c>
      <c r="AR213" s="24" t="s">
        <v>142</v>
      </c>
      <c r="AT213" s="24" t="s">
        <v>137</v>
      </c>
      <c r="AU213" s="24" t="s">
        <v>82</v>
      </c>
      <c r="AY213" s="24" t="s">
        <v>135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0</v>
      </c>
      <c r="BH213" s="186">
        <f>IF(N213="sníž. přenesená",J213,0)</f>
        <v>0</v>
      </c>
      <c r="BI213" s="186">
        <f>IF(N213="nulová",J213,0)</f>
        <v>0</v>
      </c>
      <c r="BJ213" s="24" t="s">
        <v>80</v>
      </c>
      <c r="BK213" s="186">
        <f>ROUND(I213*H213,2)</f>
        <v>0</v>
      </c>
      <c r="BL213" s="24" t="s">
        <v>142</v>
      </c>
      <c r="BM213" s="24" t="s">
        <v>346</v>
      </c>
    </row>
    <row r="214" spans="2:65" s="11" customFormat="1" ht="13.5">
      <c r="B214" s="187"/>
      <c r="D214" s="188" t="s">
        <v>144</v>
      </c>
      <c r="E214" s="189" t="s">
        <v>5</v>
      </c>
      <c r="F214" s="190" t="s">
        <v>168</v>
      </c>
      <c r="H214" s="191">
        <v>5</v>
      </c>
      <c r="I214" s="192"/>
      <c r="L214" s="187"/>
      <c r="M214" s="193"/>
      <c r="N214" s="194"/>
      <c r="O214" s="194"/>
      <c r="P214" s="194"/>
      <c r="Q214" s="194"/>
      <c r="R214" s="194"/>
      <c r="S214" s="194"/>
      <c r="T214" s="195"/>
      <c r="AT214" s="189" t="s">
        <v>144</v>
      </c>
      <c r="AU214" s="189" t="s">
        <v>82</v>
      </c>
      <c r="AV214" s="11" t="s">
        <v>82</v>
      </c>
      <c r="AW214" s="11" t="s">
        <v>35</v>
      </c>
      <c r="AX214" s="11" t="s">
        <v>80</v>
      </c>
      <c r="AY214" s="189" t="s">
        <v>135</v>
      </c>
    </row>
    <row r="215" spans="2:65" s="12" customFormat="1" ht="13.5">
      <c r="B215" s="196"/>
      <c r="D215" s="197" t="s">
        <v>144</v>
      </c>
      <c r="E215" s="198" t="s">
        <v>5</v>
      </c>
      <c r="F215" s="199" t="s">
        <v>146</v>
      </c>
      <c r="H215" s="200" t="s">
        <v>5</v>
      </c>
      <c r="I215" s="201"/>
      <c r="L215" s="196"/>
      <c r="M215" s="202"/>
      <c r="N215" s="203"/>
      <c r="O215" s="203"/>
      <c r="P215" s="203"/>
      <c r="Q215" s="203"/>
      <c r="R215" s="203"/>
      <c r="S215" s="203"/>
      <c r="T215" s="204"/>
      <c r="AT215" s="205" t="s">
        <v>144</v>
      </c>
      <c r="AU215" s="205" t="s">
        <v>82</v>
      </c>
      <c r="AV215" s="12" t="s">
        <v>80</v>
      </c>
      <c r="AW215" s="12" t="s">
        <v>35</v>
      </c>
      <c r="AX215" s="12" t="s">
        <v>72</v>
      </c>
      <c r="AY215" s="205" t="s">
        <v>135</v>
      </c>
    </row>
    <row r="216" spans="2:65" s="1" customFormat="1" ht="22.5" customHeight="1">
      <c r="B216" s="174"/>
      <c r="C216" s="219" t="s">
        <v>347</v>
      </c>
      <c r="D216" s="219" t="s">
        <v>225</v>
      </c>
      <c r="E216" s="220" t="s">
        <v>348</v>
      </c>
      <c r="F216" s="221" t="s">
        <v>349</v>
      </c>
      <c r="G216" s="222" t="s">
        <v>271</v>
      </c>
      <c r="H216" s="223">
        <v>2</v>
      </c>
      <c r="I216" s="224"/>
      <c r="J216" s="225">
        <f t="shared" ref="J216:J222" si="0">ROUND(I216*H216,2)</f>
        <v>0</v>
      </c>
      <c r="K216" s="221" t="s">
        <v>141</v>
      </c>
      <c r="L216" s="226"/>
      <c r="M216" s="227" t="s">
        <v>5</v>
      </c>
      <c r="N216" s="228" t="s">
        <v>43</v>
      </c>
      <c r="O216" s="42"/>
      <c r="P216" s="184">
        <f t="shared" ref="P216:P222" si="1">O216*H216</f>
        <v>0</v>
      </c>
      <c r="Q216" s="184">
        <v>2.15</v>
      </c>
      <c r="R216" s="184">
        <f t="shared" ref="R216:R222" si="2">Q216*H216</f>
        <v>4.3</v>
      </c>
      <c r="S216" s="184">
        <v>0</v>
      </c>
      <c r="T216" s="185">
        <f t="shared" ref="T216:T222" si="3">S216*H216</f>
        <v>0</v>
      </c>
      <c r="AR216" s="24" t="s">
        <v>183</v>
      </c>
      <c r="AT216" s="24" t="s">
        <v>225</v>
      </c>
      <c r="AU216" s="24" t="s">
        <v>82</v>
      </c>
      <c r="AY216" s="24" t="s">
        <v>135</v>
      </c>
      <c r="BE216" s="186">
        <f t="shared" ref="BE216:BE222" si="4">IF(N216="základní",J216,0)</f>
        <v>0</v>
      </c>
      <c r="BF216" s="186">
        <f t="shared" ref="BF216:BF222" si="5">IF(N216="snížená",J216,0)</f>
        <v>0</v>
      </c>
      <c r="BG216" s="186">
        <f t="shared" ref="BG216:BG222" si="6">IF(N216="zákl. přenesená",J216,0)</f>
        <v>0</v>
      </c>
      <c r="BH216" s="186">
        <f t="shared" ref="BH216:BH222" si="7">IF(N216="sníž. přenesená",J216,0)</f>
        <v>0</v>
      </c>
      <c r="BI216" s="186">
        <f t="shared" ref="BI216:BI222" si="8">IF(N216="nulová",J216,0)</f>
        <v>0</v>
      </c>
      <c r="BJ216" s="24" t="s">
        <v>80</v>
      </c>
      <c r="BK216" s="186">
        <f t="shared" ref="BK216:BK222" si="9">ROUND(I216*H216,2)</f>
        <v>0</v>
      </c>
      <c r="BL216" s="24" t="s">
        <v>142</v>
      </c>
      <c r="BM216" s="24" t="s">
        <v>350</v>
      </c>
    </row>
    <row r="217" spans="2:65" s="1" customFormat="1" ht="22.5" customHeight="1">
      <c r="B217" s="174"/>
      <c r="C217" s="219" t="s">
        <v>351</v>
      </c>
      <c r="D217" s="219" t="s">
        <v>225</v>
      </c>
      <c r="E217" s="220" t="s">
        <v>352</v>
      </c>
      <c r="F217" s="221" t="s">
        <v>353</v>
      </c>
      <c r="G217" s="222" t="s">
        <v>271</v>
      </c>
      <c r="H217" s="223">
        <v>1</v>
      </c>
      <c r="I217" s="224"/>
      <c r="J217" s="225">
        <f t="shared" si="0"/>
        <v>0</v>
      </c>
      <c r="K217" s="221" t="s">
        <v>5</v>
      </c>
      <c r="L217" s="226"/>
      <c r="M217" s="227" t="s">
        <v>5</v>
      </c>
      <c r="N217" s="228" t="s">
        <v>43</v>
      </c>
      <c r="O217" s="42"/>
      <c r="P217" s="184">
        <f t="shared" si="1"/>
        <v>0</v>
      </c>
      <c r="Q217" s="184">
        <v>2.15</v>
      </c>
      <c r="R217" s="184">
        <f t="shared" si="2"/>
        <v>2.15</v>
      </c>
      <c r="S217" s="184">
        <v>0</v>
      </c>
      <c r="T217" s="185">
        <f t="shared" si="3"/>
        <v>0</v>
      </c>
      <c r="AR217" s="24" t="s">
        <v>183</v>
      </c>
      <c r="AT217" s="24" t="s">
        <v>225</v>
      </c>
      <c r="AU217" s="24" t="s">
        <v>82</v>
      </c>
      <c r="AY217" s="24" t="s">
        <v>135</v>
      </c>
      <c r="BE217" s="186">
        <f t="shared" si="4"/>
        <v>0</v>
      </c>
      <c r="BF217" s="186">
        <f t="shared" si="5"/>
        <v>0</v>
      </c>
      <c r="BG217" s="186">
        <f t="shared" si="6"/>
        <v>0</v>
      </c>
      <c r="BH217" s="186">
        <f t="shared" si="7"/>
        <v>0</v>
      </c>
      <c r="BI217" s="186">
        <f t="shared" si="8"/>
        <v>0</v>
      </c>
      <c r="BJ217" s="24" t="s">
        <v>80</v>
      </c>
      <c r="BK217" s="186">
        <f t="shared" si="9"/>
        <v>0</v>
      </c>
      <c r="BL217" s="24" t="s">
        <v>142</v>
      </c>
      <c r="BM217" s="24" t="s">
        <v>354</v>
      </c>
    </row>
    <row r="218" spans="2:65" s="1" customFormat="1" ht="22.5" customHeight="1">
      <c r="B218" s="174"/>
      <c r="C218" s="219" t="s">
        <v>355</v>
      </c>
      <c r="D218" s="219" t="s">
        <v>225</v>
      </c>
      <c r="E218" s="220" t="s">
        <v>356</v>
      </c>
      <c r="F218" s="221" t="s">
        <v>357</v>
      </c>
      <c r="G218" s="222" t="s">
        <v>271</v>
      </c>
      <c r="H218" s="223">
        <v>10</v>
      </c>
      <c r="I218" s="224"/>
      <c r="J218" s="225">
        <f t="shared" si="0"/>
        <v>0</v>
      </c>
      <c r="K218" s="221" t="s">
        <v>5</v>
      </c>
      <c r="L218" s="226"/>
      <c r="M218" s="227" t="s">
        <v>5</v>
      </c>
      <c r="N218" s="228" t="s">
        <v>43</v>
      </c>
      <c r="O218" s="42"/>
      <c r="P218" s="184">
        <f t="shared" si="1"/>
        <v>0</v>
      </c>
      <c r="Q218" s="184">
        <v>2E-3</v>
      </c>
      <c r="R218" s="184">
        <f t="shared" si="2"/>
        <v>0.02</v>
      </c>
      <c r="S218" s="184">
        <v>0</v>
      </c>
      <c r="T218" s="185">
        <f t="shared" si="3"/>
        <v>0</v>
      </c>
      <c r="AR218" s="24" t="s">
        <v>183</v>
      </c>
      <c r="AT218" s="24" t="s">
        <v>225</v>
      </c>
      <c r="AU218" s="24" t="s">
        <v>82</v>
      </c>
      <c r="AY218" s="24" t="s">
        <v>135</v>
      </c>
      <c r="BE218" s="186">
        <f t="shared" si="4"/>
        <v>0</v>
      </c>
      <c r="BF218" s="186">
        <f t="shared" si="5"/>
        <v>0</v>
      </c>
      <c r="BG218" s="186">
        <f t="shared" si="6"/>
        <v>0</v>
      </c>
      <c r="BH218" s="186">
        <f t="shared" si="7"/>
        <v>0</v>
      </c>
      <c r="BI218" s="186">
        <f t="shared" si="8"/>
        <v>0</v>
      </c>
      <c r="BJ218" s="24" t="s">
        <v>80</v>
      </c>
      <c r="BK218" s="186">
        <f t="shared" si="9"/>
        <v>0</v>
      </c>
      <c r="BL218" s="24" t="s">
        <v>142</v>
      </c>
      <c r="BM218" s="24" t="s">
        <v>358</v>
      </c>
    </row>
    <row r="219" spans="2:65" s="1" customFormat="1" ht="22.5" customHeight="1">
      <c r="B219" s="174"/>
      <c r="C219" s="219" t="s">
        <v>359</v>
      </c>
      <c r="D219" s="219" t="s">
        <v>225</v>
      </c>
      <c r="E219" s="220" t="s">
        <v>360</v>
      </c>
      <c r="F219" s="221" t="s">
        <v>361</v>
      </c>
      <c r="G219" s="222" t="s">
        <v>271</v>
      </c>
      <c r="H219" s="223">
        <v>3</v>
      </c>
      <c r="I219" s="224"/>
      <c r="J219" s="225">
        <f t="shared" si="0"/>
        <v>0</v>
      </c>
      <c r="K219" s="221" t="s">
        <v>5</v>
      </c>
      <c r="L219" s="226"/>
      <c r="M219" s="227" t="s">
        <v>5</v>
      </c>
      <c r="N219" s="228" t="s">
        <v>43</v>
      </c>
      <c r="O219" s="42"/>
      <c r="P219" s="184">
        <f t="shared" si="1"/>
        <v>0</v>
      </c>
      <c r="Q219" s="184">
        <v>0.5</v>
      </c>
      <c r="R219" s="184">
        <f t="shared" si="2"/>
        <v>1.5</v>
      </c>
      <c r="S219" s="184">
        <v>0</v>
      </c>
      <c r="T219" s="185">
        <f t="shared" si="3"/>
        <v>0</v>
      </c>
      <c r="AR219" s="24" t="s">
        <v>183</v>
      </c>
      <c r="AT219" s="24" t="s">
        <v>225</v>
      </c>
      <c r="AU219" s="24" t="s">
        <v>82</v>
      </c>
      <c r="AY219" s="24" t="s">
        <v>135</v>
      </c>
      <c r="BE219" s="186">
        <f t="shared" si="4"/>
        <v>0</v>
      </c>
      <c r="BF219" s="186">
        <f t="shared" si="5"/>
        <v>0</v>
      </c>
      <c r="BG219" s="186">
        <f t="shared" si="6"/>
        <v>0</v>
      </c>
      <c r="BH219" s="186">
        <f t="shared" si="7"/>
        <v>0</v>
      </c>
      <c r="BI219" s="186">
        <f t="shared" si="8"/>
        <v>0</v>
      </c>
      <c r="BJ219" s="24" t="s">
        <v>80</v>
      </c>
      <c r="BK219" s="186">
        <f t="shared" si="9"/>
        <v>0</v>
      </c>
      <c r="BL219" s="24" t="s">
        <v>142</v>
      </c>
      <c r="BM219" s="24" t="s">
        <v>362</v>
      </c>
    </row>
    <row r="220" spans="2:65" s="1" customFormat="1" ht="22.5" customHeight="1">
      <c r="B220" s="174"/>
      <c r="C220" s="219" t="s">
        <v>363</v>
      </c>
      <c r="D220" s="219" t="s">
        <v>225</v>
      </c>
      <c r="E220" s="220" t="s">
        <v>364</v>
      </c>
      <c r="F220" s="221" t="s">
        <v>365</v>
      </c>
      <c r="G220" s="222" t="s">
        <v>271</v>
      </c>
      <c r="H220" s="223">
        <v>3</v>
      </c>
      <c r="I220" s="224"/>
      <c r="J220" s="225">
        <f t="shared" si="0"/>
        <v>0</v>
      </c>
      <c r="K220" s="221" t="s">
        <v>5</v>
      </c>
      <c r="L220" s="226"/>
      <c r="M220" s="227" t="s">
        <v>5</v>
      </c>
      <c r="N220" s="228" t="s">
        <v>43</v>
      </c>
      <c r="O220" s="42"/>
      <c r="P220" s="184">
        <f t="shared" si="1"/>
        <v>0</v>
      </c>
      <c r="Q220" s="184">
        <v>1</v>
      </c>
      <c r="R220" s="184">
        <f t="shared" si="2"/>
        <v>3</v>
      </c>
      <c r="S220" s="184">
        <v>0</v>
      </c>
      <c r="T220" s="185">
        <f t="shared" si="3"/>
        <v>0</v>
      </c>
      <c r="AR220" s="24" t="s">
        <v>183</v>
      </c>
      <c r="AT220" s="24" t="s">
        <v>225</v>
      </c>
      <c r="AU220" s="24" t="s">
        <v>82</v>
      </c>
      <c r="AY220" s="24" t="s">
        <v>135</v>
      </c>
      <c r="BE220" s="186">
        <f t="shared" si="4"/>
        <v>0</v>
      </c>
      <c r="BF220" s="186">
        <f t="shared" si="5"/>
        <v>0</v>
      </c>
      <c r="BG220" s="186">
        <f t="shared" si="6"/>
        <v>0</v>
      </c>
      <c r="BH220" s="186">
        <f t="shared" si="7"/>
        <v>0</v>
      </c>
      <c r="BI220" s="186">
        <f t="shared" si="8"/>
        <v>0</v>
      </c>
      <c r="BJ220" s="24" t="s">
        <v>80</v>
      </c>
      <c r="BK220" s="186">
        <f t="shared" si="9"/>
        <v>0</v>
      </c>
      <c r="BL220" s="24" t="s">
        <v>142</v>
      </c>
      <c r="BM220" s="24" t="s">
        <v>366</v>
      </c>
    </row>
    <row r="221" spans="2:65" s="1" customFormat="1" ht="22.5" customHeight="1">
      <c r="B221" s="174"/>
      <c r="C221" s="219" t="s">
        <v>367</v>
      </c>
      <c r="D221" s="219" t="s">
        <v>225</v>
      </c>
      <c r="E221" s="220" t="s">
        <v>368</v>
      </c>
      <c r="F221" s="221" t="s">
        <v>369</v>
      </c>
      <c r="G221" s="222" t="s">
        <v>271</v>
      </c>
      <c r="H221" s="223">
        <v>5</v>
      </c>
      <c r="I221" s="224"/>
      <c r="J221" s="225">
        <f t="shared" si="0"/>
        <v>0</v>
      </c>
      <c r="K221" s="221" t="s">
        <v>141</v>
      </c>
      <c r="L221" s="226"/>
      <c r="M221" s="227" t="s">
        <v>5</v>
      </c>
      <c r="N221" s="228" t="s">
        <v>43</v>
      </c>
      <c r="O221" s="42"/>
      <c r="P221" s="184">
        <f t="shared" si="1"/>
        <v>0</v>
      </c>
      <c r="Q221" s="184">
        <v>0.44900000000000001</v>
      </c>
      <c r="R221" s="184">
        <f t="shared" si="2"/>
        <v>2.2450000000000001</v>
      </c>
      <c r="S221" s="184">
        <v>0</v>
      </c>
      <c r="T221" s="185">
        <f t="shared" si="3"/>
        <v>0</v>
      </c>
      <c r="AR221" s="24" t="s">
        <v>183</v>
      </c>
      <c r="AT221" s="24" t="s">
        <v>225</v>
      </c>
      <c r="AU221" s="24" t="s">
        <v>82</v>
      </c>
      <c r="AY221" s="24" t="s">
        <v>135</v>
      </c>
      <c r="BE221" s="186">
        <f t="shared" si="4"/>
        <v>0</v>
      </c>
      <c r="BF221" s="186">
        <f t="shared" si="5"/>
        <v>0</v>
      </c>
      <c r="BG221" s="186">
        <f t="shared" si="6"/>
        <v>0</v>
      </c>
      <c r="BH221" s="186">
        <f t="shared" si="7"/>
        <v>0</v>
      </c>
      <c r="BI221" s="186">
        <f t="shared" si="8"/>
        <v>0</v>
      </c>
      <c r="BJ221" s="24" t="s">
        <v>80</v>
      </c>
      <c r="BK221" s="186">
        <f t="shared" si="9"/>
        <v>0</v>
      </c>
      <c r="BL221" s="24" t="s">
        <v>142</v>
      </c>
      <c r="BM221" s="24" t="s">
        <v>370</v>
      </c>
    </row>
    <row r="222" spans="2:65" s="1" customFormat="1" ht="22.5" customHeight="1">
      <c r="B222" s="174"/>
      <c r="C222" s="175" t="s">
        <v>371</v>
      </c>
      <c r="D222" s="175" t="s">
        <v>137</v>
      </c>
      <c r="E222" s="176" t="s">
        <v>372</v>
      </c>
      <c r="F222" s="177" t="s">
        <v>373</v>
      </c>
      <c r="G222" s="178" t="s">
        <v>271</v>
      </c>
      <c r="H222" s="179">
        <v>36</v>
      </c>
      <c r="I222" s="180"/>
      <c r="J222" s="181">
        <f t="shared" si="0"/>
        <v>0</v>
      </c>
      <c r="K222" s="177" t="s">
        <v>5</v>
      </c>
      <c r="L222" s="41"/>
      <c r="M222" s="182" t="s">
        <v>5</v>
      </c>
      <c r="N222" s="183" t="s">
        <v>43</v>
      </c>
      <c r="O222" s="42"/>
      <c r="P222" s="184">
        <f t="shared" si="1"/>
        <v>0</v>
      </c>
      <c r="Q222" s="184">
        <v>4.5359999999999998E-2</v>
      </c>
      <c r="R222" s="184">
        <f t="shared" si="2"/>
        <v>1.63296</v>
      </c>
      <c r="S222" s="184">
        <v>0</v>
      </c>
      <c r="T222" s="185">
        <f t="shared" si="3"/>
        <v>0</v>
      </c>
      <c r="AR222" s="24" t="s">
        <v>142</v>
      </c>
      <c r="AT222" s="24" t="s">
        <v>137</v>
      </c>
      <c r="AU222" s="24" t="s">
        <v>82</v>
      </c>
      <c r="AY222" s="24" t="s">
        <v>135</v>
      </c>
      <c r="BE222" s="186">
        <f t="shared" si="4"/>
        <v>0</v>
      </c>
      <c r="BF222" s="186">
        <f t="shared" si="5"/>
        <v>0</v>
      </c>
      <c r="BG222" s="186">
        <f t="shared" si="6"/>
        <v>0</v>
      </c>
      <c r="BH222" s="186">
        <f t="shared" si="7"/>
        <v>0</v>
      </c>
      <c r="BI222" s="186">
        <f t="shared" si="8"/>
        <v>0</v>
      </c>
      <c r="BJ222" s="24" t="s">
        <v>80</v>
      </c>
      <c r="BK222" s="186">
        <f t="shared" si="9"/>
        <v>0</v>
      </c>
      <c r="BL222" s="24" t="s">
        <v>142</v>
      </c>
      <c r="BM222" s="24" t="s">
        <v>374</v>
      </c>
    </row>
    <row r="223" spans="2:65" s="11" customFormat="1" ht="13.5">
      <c r="B223" s="187"/>
      <c r="D223" s="188" t="s">
        <v>144</v>
      </c>
      <c r="E223" s="189" t="s">
        <v>5</v>
      </c>
      <c r="F223" s="190" t="s">
        <v>310</v>
      </c>
      <c r="H223" s="191">
        <v>36</v>
      </c>
      <c r="I223" s="192"/>
      <c r="L223" s="187"/>
      <c r="M223" s="193"/>
      <c r="N223" s="194"/>
      <c r="O223" s="194"/>
      <c r="P223" s="194"/>
      <c r="Q223" s="194"/>
      <c r="R223" s="194"/>
      <c r="S223" s="194"/>
      <c r="T223" s="195"/>
      <c r="AT223" s="189" t="s">
        <v>144</v>
      </c>
      <c r="AU223" s="189" t="s">
        <v>82</v>
      </c>
      <c r="AV223" s="11" t="s">
        <v>82</v>
      </c>
      <c r="AW223" s="11" t="s">
        <v>35</v>
      </c>
      <c r="AX223" s="11" t="s">
        <v>80</v>
      </c>
      <c r="AY223" s="189" t="s">
        <v>135</v>
      </c>
    </row>
    <row r="224" spans="2:65" s="12" customFormat="1" ht="13.5">
      <c r="B224" s="196"/>
      <c r="D224" s="197" t="s">
        <v>144</v>
      </c>
      <c r="E224" s="198" t="s">
        <v>5</v>
      </c>
      <c r="F224" s="199" t="s">
        <v>146</v>
      </c>
      <c r="H224" s="200" t="s">
        <v>5</v>
      </c>
      <c r="I224" s="201"/>
      <c r="L224" s="196"/>
      <c r="M224" s="202"/>
      <c r="N224" s="203"/>
      <c r="O224" s="203"/>
      <c r="P224" s="203"/>
      <c r="Q224" s="203"/>
      <c r="R224" s="203"/>
      <c r="S224" s="203"/>
      <c r="T224" s="204"/>
      <c r="AT224" s="205" t="s">
        <v>144</v>
      </c>
      <c r="AU224" s="205" t="s">
        <v>82</v>
      </c>
      <c r="AV224" s="12" t="s">
        <v>80</v>
      </c>
      <c r="AW224" s="12" t="s">
        <v>35</v>
      </c>
      <c r="AX224" s="12" t="s">
        <v>72</v>
      </c>
      <c r="AY224" s="205" t="s">
        <v>135</v>
      </c>
    </row>
    <row r="225" spans="2:65" s="1" customFormat="1" ht="31.5" customHeight="1">
      <c r="B225" s="174"/>
      <c r="C225" s="175" t="s">
        <v>375</v>
      </c>
      <c r="D225" s="175" t="s">
        <v>137</v>
      </c>
      <c r="E225" s="176" t="s">
        <v>376</v>
      </c>
      <c r="F225" s="177" t="s">
        <v>377</v>
      </c>
      <c r="G225" s="178" t="s">
        <v>271</v>
      </c>
      <c r="H225" s="179">
        <v>36</v>
      </c>
      <c r="I225" s="180"/>
      <c r="J225" s="181">
        <f t="shared" ref="J225:J230" si="10">ROUND(I225*H225,2)</f>
        <v>0</v>
      </c>
      <c r="K225" s="177" t="s">
        <v>5</v>
      </c>
      <c r="L225" s="41"/>
      <c r="M225" s="182" t="s">
        <v>5</v>
      </c>
      <c r="N225" s="183" t="s">
        <v>43</v>
      </c>
      <c r="O225" s="42"/>
      <c r="P225" s="184">
        <f t="shared" ref="P225:P230" si="11">O225*H225</f>
        <v>0</v>
      </c>
      <c r="Q225" s="184">
        <v>0</v>
      </c>
      <c r="R225" s="184">
        <f t="shared" ref="R225:R230" si="12">Q225*H225</f>
        <v>0</v>
      </c>
      <c r="S225" s="184">
        <v>0</v>
      </c>
      <c r="T225" s="185">
        <f t="shared" ref="T225:T230" si="13">S225*H225</f>
        <v>0</v>
      </c>
      <c r="AR225" s="24" t="s">
        <v>142</v>
      </c>
      <c r="AT225" s="24" t="s">
        <v>137</v>
      </c>
      <c r="AU225" s="24" t="s">
        <v>82</v>
      </c>
      <c r="AY225" s="24" t="s">
        <v>135</v>
      </c>
      <c r="BE225" s="186">
        <f t="shared" ref="BE225:BE230" si="14">IF(N225="základní",J225,0)</f>
        <v>0</v>
      </c>
      <c r="BF225" s="186">
        <f t="shared" ref="BF225:BF230" si="15">IF(N225="snížená",J225,0)</f>
        <v>0</v>
      </c>
      <c r="BG225" s="186">
        <f t="shared" ref="BG225:BG230" si="16">IF(N225="zákl. přenesená",J225,0)</f>
        <v>0</v>
      </c>
      <c r="BH225" s="186">
        <f t="shared" ref="BH225:BH230" si="17">IF(N225="sníž. přenesená",J225,0)</f>
        <v>0</v>
      </c>
      <c r="BI225" s="186">
        <f t="shared" ref="BI225:BI230" si="18">IF(N225="nulová",J225,0)</f>
        <v>0</v>
      </c>
      <c r="BJ225" s="24" t="s">
        <v>80</v>
      </c>
      <c r="BK225" s="186">
        <f t="shared" ref="BK225:BK230" si="19">ROUND(I225*H225,2)</f>
        <v>0</v>
      </c>
      <c r="BL225" s="24" t="s">
        <v>142</v>
      </c>
      <c r="BM225" s="24" t="s">
        <v>378</v>
      </c>
    </row>
    <row r="226" spans="2:65" s="1" customFormat="1" ht="22.5" customHeight="1">
      <c r="B226" s="174"/>
      <c r="C226" s="175" t="s">
        <v>379</v>
      </c>
      <c r="D226" s="175" t="s">
        <v>137</v>
      </c>
      <c r="E226" s="176" t="s">
        <v>380</v>
      </c>
      <c r="F226" s="177" t="s">
        <v>381</v>
      </c>
      <c r="G226" s="178" t="s">
        <v>382</v>
      </c>
      <c r="H226" s="179">
        <v>1</v>
      </c>
      <c r="I226" s="180"/>
      <c r="J226" s="181">
        <f t="shared" si="10"/>
        <v>0</v>
      </c>
      <c r="K226" s="177" t="s">
        <v>5</v>
      </c>
      <c r="L226" s="41"/>
      <c r="M226" s="182" t="s">
        <v>5</v>
      </c>
      <c r="N226" s="183" t="s">
        <v>43</v>
      </c>
      <c r="O226" s="42"/>
      <c r="P226" s="184">
        <f t="shared" si="11"/>
        <v>0</v>
      </c>
      <c r="Q226" s="184">
        <v>0</v>
      </c>
      <c r="R226" s="184">
        <f t="shared" si="12"/>
        <v>0</v>
      </c>
      <c r="S226" s="184">
        <v>0</v>
      </c>
      <c r="T226" s="185">
        <f t="shared" si="13"/>
        <v>0</v>
      </c>
      <c r="AR226" s="24" t="s">
        <v>142</v>
      </c>
      <c r="AT226" s="24" t="s">
        <v>137</v>
      </c>
      <c r="AU226" s="24" t="s">
        <v>82</v>
      </c>
      <c r="AY226" s="24" t="s">
        <v>135</v>
      </c>
      <c r="BE226" s="186">
        <f t="shared" si="14"/>
        <v>0</v>
      </c>
      <c r="BF226" s="186">
        <f t="shared" si="15"/>
        <v>0</v>
      </c>
      <c r="BG226" s="186">
        <f t="shared" si="16"/>
        <v>0</v>
      </c>
      <c r="BH226" s="186">
        <f t="shared" si="17"/>
        <v>0</v>
      </c>
      <c r="BI226" s="186">
        <f t="shared" si="18"/>
        <v>0</v>
      </c>
      <c r="BJ226" s="24" t="s">
        <v>80</v>
      </c>
      <c r="BK226" s="186">
        <f t="shared" si="19"/>
        <v>0</v>
      </c>
      <c r="BL226" s="24" t="s">
        <v>142</v>
      </c>
      <c r="BM226" s="24" t="s">
        <v>383</v>
      </c>
    </row>
    <row r="227" spans="2:65" s="1" customFormat="1" ht="31.5" customHeight="1">
      <c r="B227" s="174"/>
      <c r="C227" s="175" t="s">
        <v>384</v>
      </c>
      <c r="D227" s="175" t="s">
        <v>137</v>
      </c>
      <c r="E227" s="176" t="s">
        <v>385</v>
      </c>
      <c r="F227" s="177" t="s">
        <v>386</v>
      </c>
      <c r="G227" s="178" t="s">
        <v>382</v>
      </c>
      <c r="H227" s="179">
        <v>1</v>
      </c>
      <c r="I227" s="180"/>
      <c r="J227" s="181">
        <f t="shared" si="10"/>
        <v>0</v>
      </c>
      <c r="K227" s="177" t="s">
        <v>5</v>
      </c>
      <c r="L227" s="41"/>
      <c r="M227" s="182" t="s">
        <v>5</v>
      </c>
      <c r="N227" s="183" t="s">
        <v>43</v>
      </c>
      <c r="O227" s="42"/>
      <c r="P227" s="184">
        <f t="shared" si="11"/>
        <v>0</v>
      </c>
      <c r="Q227" s="184">
        <v>0</v>
      </c>
      <c r="R227" s="184">
        <f t="shared" si="12"/>
        <v>0</v>
      </c>
      <c r="S227" s="184">
        <v>0</v>
      </c>
      <c r="T227" s="185">
        <f t="shared" si="13"/>
        <v>0</v>
      </c>
      <c r="AR227" s="24" t="s">
        <v>142</v>
      </c>
      <c r="AT227" s="24" t="s">
        <v>137</v>
      </c>
      <c r="AU227" s="24" t="s">
        <v>82</v>
      </c>
      <c r="AY227" s="24" t="s">
        <v>135</v>
      </c>
      <c r="BE227" s="186">
        <f t="shared" si="14"/>
        <v>0</v>
      </c>
      <c r="BF227" s="186">
        <f t="shared" si="15"/>
        <v>0</v>
      </c>
      <c r="BG227" s="186">
        <f t="shared" si="16"/>
        <v>0</v>
      </c>
      <c r="BH227" s="186">
        <f t="shared" si="17"/>
        <v>0</v>
      </c>
      <c r="BI227" s="186">
        <f t="shared" si="18"/>
        <v>0</v>
      </c>
      <c r="BJ227" s="24" t="s">
        <v>80</v>
      </c>
      <c r="BK227" s="186">
        <f t="shared" si="19"/>
        <v>0</v>
      </c>
      <c r="BL227" s="24" t="s">
        <v>142</v>
      </c>
      <c r="BM227" s="24" t="s">
        <v>387</v>
      </c>
    </row>
    <row r="228" spans="2:65" s="1" customFormat="1" ht="22.5" customHeight="1">
      <c r="B228" s="174"/>
      <c r="C228" s="175" t="s">
        <v>388</v>
      </c>
      <c r="D228" s="175" t="s">
        <v>137</v>
      </c>
      <c r="E228" s="176" t="s">
        <v>389</v>
      </c>
      <c r="F228" s="177" t="s">
        <v>390</v>
      </c>
      <c r="G228" s="178" t="s">
        <v>271</v>
      </c>
      <c r="H228" s="179">
        <v>36</v>
      </c>
      <c r="I228" s="180"/>
      <c r="J228" s="181">
        <f t="shared" si="10"/>
        <v>0</v>
      </c>
      <c r="K228" s="177" t="s">
        <v>141</v>
      </c>
      <c r="L228" s="41"/>
      <c r="M228" s="182" t="s">
        <v>5</v>
      </c>
      <c r="N228" s="183" t="s">
        <v>43</v>
      </c>
      <c r="O228" s="42"/>
      <c r="P228" s="184">
        <f t="shared" si="11"/>
        <v>0</v>
      </c>
      <c r="Q228" s="184">
        <v>7.0200000000000002E-3</v>
      </c>
      <c r="R228" s="184">
        <f t="shared" si="12"/>
        <v>0.25272</v>
      </c>
      <c r="S228" s="184">
        <v>0</v>
      </c>
      <c r="T228" s="185">
        <f t="shared" si="13"/>
        <v>0</v>
      </c>
      <c r="AR228" s="24" t="s">
        <v>142</v>
      </c>
      <c r="AT228" s="24" t="s">
        <v>137</v>
      </c>
      <c r="AU228" s="24" t="s">
        <v>82</v>
      </c>
      <c r="AY228" s="24" t="s">
        <v>135</v>
      </c>
      <c r="BE228" s="186">
        <f t="shared" si="14"/>
        <v>0</v>
      </c>
      <c r="BF228" s="186">
        <f t="shared" si="15"/>
        <v>0</v>
      </c>
      <c r="BG228" s="186">
        <f t="shared" si="16"/>
        <v>0</v>
      </c>
      <c r="BH228" s="186">
        <f t="shared" si="17"/>
        <v>0</v>
      </c>
      <c r="BI228" s="186">
        <f t="shared" si="18"/>
        <v>0</v>
      </c>
      <c r="BJ228" s="24" t="s">
        <v>80</v>
      </c>
      <c r="BK228" s="186">
        <f t="shared" si="19"/>
        <v>0</v>
      </c>
      <c r="BL228" s="24" t="s">
        <v>142</v>
      </c>
      <c r="BM228" s="24" t="s">
        <v>391</v>
      </c>
    </row>
    <row r="229" spans="2:65" s="1" customFormat="1" ht="31.5" customHeight="1">
      <c r="B229" s="174"/>
      <c r="C229" s="219" t="s">
        <v>392</v>
      </c>
      <c r="D229" s="219" t="s">
        <v>225</v>
      </c>
      <c r="E229" s="220" t="s">
        <v>393</v>
      </c>
      <c r="F229" s="221" t="s">
        <v>394</v>
      </c>
      <c r="G229" s="222" t="s">
        <v>271</v>
      </c>
      <c r="H229" s="223">
        <v>36</v>
      </c>
      <c r="I229" s="224"/>
      <c r="J229" s="225">
        <f t="shared" si="10"/>
        <v>0</v>
      </c>
      <c r="K229" s="221" t="s">
        <v>5</v>
      </c>
      <c r="L229" s="226"/>
      <c r="M229" s="227" t="s">
        <v>5</v>
      </c>
      <c r="N229" s="228" t="s">
        <v>43</v>
      </c>
      <c r="O229" s="42"/>
      <c r="P229" s="184">
        <f t="shared" si="11"/>
        <v>0</v>
      </c>
      <c r="Q229" s="184">
        <v>5.1700000000000003E-2</v>
      </c>
      <c r="R229" s="184">
        <f t="shared" si="12"/>
        <v>1.8612000000000002</v>
      </c>
      <c r="S229" s="184">
        <v>0</v>
      </c>
      <c r="T229" s="185">
        <f t="shared" si="13"/>
        <v>0</v>
      </c>
      <c r="AR229" s="24" t="s">
        <v>183</v>
      </c>
      <c r="AT229" s="24" t="s">
        <v>225</v>
      </c>
      <c r="AU229" s="24" t="s">
        <v>82</v>
      </c>
      <c r="AY229" s="24" t="s">
        <v>135</v>
      </c>
      <c r="BE229" s="186">
        <f t="shared" si="14"/>
        <v>0</v>
      </c>
      <c r="BF229" s="186">
        <f t="shared" si="15"/>
        <v>0</v>
      </c>
      <c r="BG229" s="186">
        <f t="shared" si="16"/>
        <v>0</v>
      </c>
      <c r="BH229" s="186">
        <f t="shared" si="17"/>
        <v>0</v>
      </c>
      <c r="BI229" s="186">
        <f t="shared" si="18"/>
        <v>0</v>
      </c>
      <c r="BJ229" s="24" t="s">
        <v>80</v>
      </c>
      <c r="BK229" s="186">
        <f t="shared" si="19"/>
        <v>0</v>
      </c>
      <c r="BL229" s="24" t="s">
        <v>142</v>
      </c>
      <c r="BM229" s="24" t="s">
        <v>395</v>
      </c>
    </row>
    <row r="230" spans="2:65" s="1" customFormat="1" ht="22.5" customHeight="1">
      <c r="B230" s="174"/>
      <c r="C230" s="175" t="s">
        <v>396</v>
      </c>
      <c r="D230" s="175" t="s">
        <v>137</v>
      </c>
      <c r="E230" s="176" t="s">
        <v>397</v>
      </c>
      <c r="F230" s="177" t="s">
        <v>398</v>
      </c>
      <c r="G230" s="178" t="s">
        <v>271</v>
      </c>
      <c r="H230" s="179">
        <v>5</v>
      </c>
      <c r="I230" s="180"/>
      <c r="J230" s="181">
        <f t="shared" si="10"/>
        <v>0</v>
      </c>
      <c r="K230" s="177" t="s">
        <v>141</v>
      </c>
      <c r="L230" s="41"/>
      <c r="M230" s="182" t="s">
        <v>5</v>
      </c>
      <c r="N230" s="183" t="s">
        <v>43</v>
      </c>
      <c r="O230" s="42"/>
      <c r="P230" s="184">
        <f t="shared" si="11"/>
        <v>0</v>
      </c>
      <c r="Q230" s="184">
        <v>7.0200000000000002E-3</v>
      </c>
      <c r="R230" s="184">
        <f t="shared" si="12"/>
        <v>3.5099999999999999E-2</v>
      </c>
      <c r="S230" s="184">
        <v>0</v>
      </c>
      <c r="T230" s="185">
        <f t="shared" si="13"/>
        <v>0</v>
      </c>
      <c r="AR230" s="24" t="s">
        <v>142</v>
      </c>
      <c r="AT230" s="24" t="s">
        <v>137</v>
      </c>
      <c r="AU230" s="24" t="s">
        <v>82</v>
      </c>
      <c r="AY230" s="24" t="s">
        <v>135</v>
      </c>
      <c r="BE230" s="186">
        <f t="shared" si="14"/>
        <v>0</v>
      </c>
      <c r="BF230" s="186">
        <f t="shared" si="15"/>
        <v>0</v>
      </c>
      <c r="BG230" s="186">
        <f t="shared" si="16"/>
        <v>0</v>
      </c>
      <c r="BH230" s="186">
        <f t="shared" si="17"/>
        <v>0</v>
      </c>
      <c r="BI230" s="186">
        <f t="shared" si="18"/>
        <v>0</v>
      </c>
      <c r="BJ230" s="24" t="s">
        <v>80</v>
      </c>
      <c r="BK230" s="186">
        <f t="shared" si="19"/>
        <v>0</v>
      </c>
      <c r="BL230" s="24" t="s">
        <v>142</v>
      </c>
      <c r="BM230" s="24" t="s">
        <v>399</v>
      </c>
    </row>
    <row r="231" spans="2:65" s="11" customFormat="1" ht="13.5">
      <c r="B231" s="187"/>
      <c r="D231" s="188" t="s">
        <v>144</v>
      </c>
      <c r="E231" s="189" t="s">
        <v>5</v>
      </c>
      <c r="F231" s="190" t="s">
        <v>168</v>
      </c>
      <c r="H231" s="191">
        <v>5</v>
      </c>
      <c r="I231" s="192"/>
      <c r="L231" s="187"/>
      <c r="M231" s="193"/>
      <c r="N231" s="194"/>
      <c r="O231" s="194"/>
      <c r="P231" s="194"/>
      <c r="Q231" s="194"/>
      <c r="R231" s="194"/>
      <c r="S231" s="194"/>
      <c r="T231" s="195"/>
      <c r="AT231" s="189" t="s">
        <v>144</v>
      </c>
      <c r="AU231" s="189" t="s">
        <v>82</v>
      </c>
      <c r="AV231" s="11" t="s">
        <v>82</v>
      </c>
      <c r="AW231" s="11" t="s">
        <v>35</v>
      </c>
      <c r="AX231" s="11" t="s">
        <v>80</v>
      </c>
      <c r="AY231" s="189" t="s">
        <v>135</v>
      </c>
    </row>
    <row r="232" spans="2:65" s="12" customFormat="1" ht="13.5">
      <c r="B232" s="196"/>
      <c r="D232" s="197" t="s">
        <v>144</v>
      </c>
      <c r="E232" s="198" t="s">
        <v>5</v>
      </c>
      <c r="F232" s="199" t="s">
        <v>146</v>
      </c>
      <c r="H232" s="200" t="s">
        <v>5</v>
      </c>
      <c r="I232" s="201"/>
      <c r="L232" s="196"/>
      <c r="M232" s="202"/>
      <c r="N232" s="203"/>
      <c r="O232" s="203"/>
      <c r="P232" s="203"/>
      <c r="Q232" s="203"/>
      <c r="R232" s="203"/>
      <c r="S232" s="203"/>
      <c r="T232" s="204"/>
      <c r="AT232" s="205" t="s">
        <v>144</v>
      </c>
      <c r="AU232" s="205" t="s">
        <v>82</v>
      </c>
      <c r="AV232" s="12" t="s">
        <v>80</v>
      </c>
      <c r="AW232" s="12" t="s">
        <v>35</v>
      </c>
      <c r="AX232" s="12" t="s">
        <v>72</v>
      </c>
      <c r="AY232" s="205" t="s">
        <v>135</v>
      </c>
    </row>
    <row r="233" spans="2:65" s="1" customFormat="1" ht="22.5" customHeight="1">
      <c r="B233" s="174"/>
      <c r="C233" s="219" t="s">
        <v>400</v>
      </c>
      <c r="D233" s="219" t="s">
        <v>225</v>
      </c>
      <c r="E233" s="220" t="s">
        <v>401</v>
      </c>
      <c r="F233" s="221" t="s">
        <v>402</v>
      </c>
      <c r="G233" s="222" t="s">
        <v>271</v>
      </c>
      <c r="H233" s="223">
        <v>5</v>
      </c>
      <c r="I233" s="224"/>
      <c r="J233" s="225">
        <f>ROUND(I233*H233,2)</f>
        <v>0</v>
      </c>
      <c r="K233" s="221" t="s">
        <v>5</v>
      </c>
      <c r="L233" s="226"/>
      <c r="M233" s="227" t="s">
        <v>5</v>
      </c>
      <c r="N233" s="228" t="s">
        <v>43</v>
      </c>
      <c r="O233" s="42"/>
      <c r="P233" s="184">
        <f>O233*H233</f>
        <v>0</v>
      </c>
      <c r="Q233" s="184">
        <v>0.19400000000000001</v>
      </c>
      <c r="R233" s="184">
        <f>Q233*H233</f>
        <v>0.97</v>
      </c>
      <c r="S233" s="184">
        <v>0</v>
      </c>
      <c r="T233" s="185">
        <f>S233*H233</f>
        <v>0</v>
      </c>
      <c r="AR233" s="24" t="s">
        <v>183</v>
      </c>
      <c r="AT233" s="24" t="s">
        <v>225</v>
      </c>
      <c r="AU233" s="24" t="s">
        <v>82</v>
      </c>
      <c r="AY233" s="24" t="s">
        <v>135</v>
      </c>
      <c r="BE233" s="186">
        <f>IF(N233="základní",J233,0)</f>
        <v>0</v>
      </c>
      <c r="BF233" s="186">
        <f>IF(N233="snížená",J233,0)</f>
        <v>0</v>
      </c>
      <c r="BG233" s="186">
        <f>IF(N233="zákl. přenesená",J233,0)</f>
        <v>0</v>
      </c>
      <c r="BH233" s="186">
        <f>IF(N233="sníž. přenesená",J233,0)</f>
        <v>0</v>
      </c>
      <c r="BI233" s="186">
        <f>IF(N233="nulová",J233,0)</f>
        <v>0</v>
      </c>
      <c r="BJ233" s="24" t="s">
        <v>80</v>
      </c>
      <c r="BK233" s="186">
        <f>ROUND(I233*H233,2)</f>
        <v>0</v>
      </c>
      <c r="BL233" s="24" t="s">
        <v>142</v>
      </c>
      <c r="BM233" s="24" t="s">
        <v>403</v>
      </c>
    </row>
    <row r="234" spans="2:65" s="10" customFormat="1" ht="29.85" customHeight="1">
      <c r="B234" s="160"/>
      <c r="D234" s="171" t="s">
        <v>71</v>
      </c>
      <c r="E234" s="172" t="s">
        <v>404</v>
      </c>
      <c r="F234" s="172" t="s">
        <v>405</v>
      </c>
      <c r="I234" s="163"/>
      <c r="J234" s="173">
        <f>BK234</f>
        <v>0</v>
      </c>
      <c r="L234" s="160"/>
      <c r="M234" s="165"/>
      <c r="N234" s="166"/>
      <c r="O234" s="166"/>
      <c r="P234" s="167">
        <f>SUM(P235:P239)</f>
        <v>0</v>
      </c>
      <c r="Q234" s="166"/>
      <c r="R234" s="167">
        <f>SUM(R235:R239)</f>
        <v>0</v>
      </c>
      <c r="S234" s="166"/>
      <c r="T234" s="168">
        <f>SUM(T235:T239)</f>
        <v>0</v>
      </c>
      <c r="AR234" s="161" t="s">
        <v>80</v>
      </c>
      <c r="AT234" s="169" t="s">
        <v>71</v>
      </c>
      <c r="AU234" s="169" t="s">
        <v>80</v>
      </c>
      <c r="AY234" s="161" t="s">
        <v>135</v>
      </c>
      <c r="BK234" s="170">
        <f>SUM(BK235:BK239)</f>
        <v>0</v>
      </c>
    </row>
    <row r="235" spans="2:65" s="1" customFormat="1" ht="22.5" customHeight="1">
      <c r="B235" s="174"/>
      <c r="C235" s="175" t="s">
        <v>406</v>
      </c>
      <c r="D235" s="175" t="s">
        <v>137</v>
      </c>
      <c r="E235" s="176" t="s">
        <v>407</v>
      </c>
      <c r="F235" s="177" t="s">
        <v>408</v>
      </c>
      <c r="G235" s="178" t="s">
        <v>217</v>
      </c>
      <c r="H235" s="179">
        <v>82.356999999999999</v>
      </c>
      <c r="I235" s="180"/>
      <c r="J235" s="181">
        <f>ROUND(I235*H235,2)</f>
        <v>0</v>
      </c>
      <c r="K235" s="177" t="s">
        <v>141</v>
      </c>
      <c r="L235" s="41"/>
      <c r="M235" s="182" t="s">
        <v>5</v>
      </c>
      <c r="N235" s="183" t="s">
        <v>43</v>
      </c>
      <c r="O235" s="42"/>
      <c r="P235" s="184">
        <f>O235*H235</f>
        <v>0</v>
      </c>
      <c r="Q235" s="184">
        <v>0</v>
      </c>
      <c r="R235" s="184">
        <f>Q235*H235</f>
        <v>0</v>
      </c>
      <c r="S235" s="184">
        <v>0</v>
      </c>
      <c r="T235" s="185">
        <f>S235*H235</f>
        <v>0</v>
      </c>
      <c r="AR235" s="24" t="s">
        <v>142</v>
      </c>
      <c r="AT235" s="24" t="s">
        <v>137</v>
      </c>
      <c r="AU235" s="24" t="s">
        <v>82</v>
      </c>
      <c r="AY235" s="24" t="s">
        <v>135</v>
      </c>
      <c r="BE235" s="186">
        <f>IF(N235="základní",J235,0)</f>
        <v>0</v>
      </c>
      <c r="BF235" s="186">
        <f>IF(N235="snížená",J235,0)</f>
        <v>0</v>
      </c>
      <c r="BG235" s="186">
        <f>IF(N235="zákl. přenesená",J235,0)</f>
        <v>0</v>
      </c>
      <c r="BH235" s="186">
        <f>IF(N235="sníž. přenesená",J235,0)</f>
        <v>0</v>
      </c>
      <c r="BI235" s="186">
        <f>IF(N235="nulová",J235,0)</f>
        <v>0</v>
      </c>
      <c r="BJ235" s="24" t="s">
        <v>80</v>
      </c>
      <c r="BK235" s="186">
        <f>ROUND(I235*H235,2)</f>
        <v>0</v>
      </c>
      <c r="BL235" s="24" t="s">
        <v>142</v>
      </c>
      <c r="BM235" s="24" t="s">
        <v>409</v>
      </c>
    </row>
    <row r="236" spans="2:65" s="1" customFormat="1" ht="22.5" customHeight="1">
      <c r="B236" s="174"/>
      <c r="C236" s="175" t="s">
        <v>410</v>
      </c>
      <c r="D236" s="175" t="s">
        <v>137</v>
      </c>
      <c r="E236" s="176" t="s">
        <v>411</v>
      </c>
      <c r="F236" s="177" t="s">
        <v>412</v>
      </c>
      <c r="G236" s="178" t="s">
        <v>217</v>
      </c>
      <c r="H236" s="179">
        <v>741.21299999999997</v>
      </c>
      <c r="I236" s="180"/>
      <c r="J236" s="181">
        <f>ROUND(I236*H236,2)</f>
        <v>0</v>
      </c>
      <c r="K236" s="177" t="s">
        <v>141</v>
      </c>
      <c r="L236" s="41"/>
      <c r="M236" s="182" t="s">
        <v>5</v>
      </c>
      <c r="N236" s="183" t="s">
        <v>43</v>
      </c>
      <c r="O236" s="42"/>
      <c r="P236" s="184">
        <f>O236*H236</f>
        <v>0</v>
      </c>
      <c r="Q236" s="184">
        <v>0</v>
      </c>
      <c r="R236" s="184">
        <f>Q236*H236</f>
        <v>0</v>
      </c>
      <c r="S236" s="184">
        <v>0</v>
      </c>
      <c r="T236" s="185">
        <f>S236*H236</f>
        <v>0</v>
      </c>
      <c r="AR236" s="24" t="s">
        <v>142</v>
      </c>
      <c r="AT236" s="24" t="s">
        <v>137</v>
      </c>
      <c r="AU236" s="24" t="s">
        <v>82</v>
      </c>
      <c r="AY236" s="24" t="s">
        <v>135</v>
      </c>
      <c r="BE236" s="186">
        <f>IF(N236="základní",J236,0)</f>
        <v>0</v>
      </c>
      <c r="BF236" s="186">
        <f>IF(N236="snížená",J236,0)</f>
        <v>0</v>
      </c>
      <c r="BG236" s="186">
        <f>IF(N236="zákl. přenesená",J236,0)</f>
        <v>0</v>
      </c>
      <c r="BH236" s="186">
        <f>IF(N236="sníž. přenesená",J236,0)</f>
        <v>0</v>
      </c>
      <c r="BI236" s="186">
        <f>IF(N236="nulová",J236,0)</f>
        <v>0</v>
      </c>
      <c r="BJ236" s="24" t="s">
        <v>80</v>
      </c>
      <c r="BK236" s="186">
        <f>ROUND(I236*H236,2)</f>
        <v>0</v>
      </c>
      <c r="BL236" s="24" t="s">
        <v>142</v>
      </c>
      <c r="BM236" s="24" t="s">
        <v>413</v>
      </c>
    </row>
    <row r="237" spans="2:65" s="11" customFormat="1" ht="13.5">
      <c r="B237" s="187"/>
      <c r="D237" s="197" t="s">
        <v>144</v>
      </c>
      <c r="F237" s="217" t="s">
        <v>414</v>
      </c>
      <c r="H237" s="218">
        <v>741.21299999999997</v>
      </c>
      <c r="I237" s="192"/>
      <c r="L237" s="187"/>
      <c r="M237" s="193"/>
      <c r="N237" s="194"/>
      <c r="O237" s="194"/>
      <c r="P237" s="194"/>
      <c r="Q237" s="194"/>
      <c r="R237" s="194"/>
      <c r="S237" s="194"/>
      <c r="T237" s="195"/>
      <c r="AT237" s="189" t="s">
        <v>144</v>
      </c>
      <c r="AU237" s="189" t="s">
        <v>82</v>
      </c>
      <c r="AV237" s="11" t="s">
        <v>82</v>
      </c>
      <c r="AW237" s="11" t="s">
        <v>6</v>
      </c>
      <c r="AX237" s="11" t="s">
        <v>80</v>
      </c>
      <c r="AY237" s="189" t="s">
        <v>135</v>
      </c>
    </row>
    <row r="238" spans="2:65" s="1" customFormat="1" ht="22.5" customHeight="1">
      <c r="B238" s="174"/>
      <c r="C238" s="175" t="s">
        <v>415</v>
      </c>
      <c r="D238" s="175" t="s">
        <v>137</v>
      </c>
      <c r="E238" s="176" t="s">
        <v>416</v>
      </c>
      <c r="F238" s="177" t="s">
        <v>417</v>
      </c>
      <c r="G238" s="178" t="s">
        <v>217</v>
      </c>
      <c r="H238" s="179">
        <v>82.356999999999999</v>
      </c>
      <c r="I238" s="180"/>
      <c r="J238" s="181">
        <f>ROUND(I238*H238,2)</f>
        <v>0</v>
      </c>
      <c r="K238" s="177" t="s">
        <v>141</v>
      </c>
      <c r="L238" s="41"/>
      <c r="M238" s="182" t="s">
        <v>5</v>
      </c>
      <c r="N238" s="183" t="s">
        <v>43</v>
      </c>
      <c r="O238" s="42"/>
      <c r="P238" s="184">
        <f>O238*H238</f>
        <v>0</v>
      </c>
      <c r="Q238" s="184">
        <v>0</v>
      </c>
      <c r="R238" s="184">
        <f>Q238*H238</f>
        <v>0</v>
      </c>
      <c r="S238" s="184">
        <v>0</v>
      </c>
      <c r="T238" s="185">
        <f>S238*H238</f>
        <v>0</v>
      </c>
      <c r="AR238" s="24" t="s">
        <v>142</v>
      </c>
      <c r="AT238" s="24" t="s">
        <v>137</v>
      </c>
      <c r="AU238" s="24" t="s">
        <v>82</v>
      </c>
      <c r="AY238" s="24" t="s">
        <v>135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24" t="s">
        <v>80</v>
      </c>
      <c r="BK238" s="186">
        <f>ROUND(I238*H238,2)</f>
        <v>0</v>
      </c>
      <c r="BL238" s="24" t="s">
        <v>142</v>
      </c>
      <c r="BM238" s="24" t="s">
        <v>418</v>
      </c>
    </row>
    <row r="239" spans="2:65" s="1" customFormat="1" ht="22.5" customHeight="1">
      <c r="B239" s="174"/>
      <c r="C239" s="175" t="s">
        <v>419</v>
      </c>
      <c r="D239" s="175" t="s">
        <v>137</v>
      </c>
      <c r="E239" s="176" t="s">
        <v>420</v>
      </c>
      <c r="F239" s="177" t="s">
        <v>421</v>
      </c>
      <c r="G239" s="178" t="s">
        <v>217</v>
      </c>
      <c r="H239" s="179">
        <v>82.356999999999999</v>
      </c>
      <c r="I239" s="180"/>
      <c r="J239" s="181">
        <f>ROUND(I239*H239,2)</f>
        <v>0</v>
      </c>
      <c r="K239" s="177" t="s">
        <v>141</v>
      </c>
      <c r="L239" s="41"/>
      <c r="M239" s="182" t="s">
        <v>5</v>
      </c>
      <c r="N239" s="183" t="s">
        <v>43</v>
      </c>
      <c r="O239" s="42"/>
      <c r="P239" s="184">
        <f>O239*H239</f>
        <v>0</v>
      </c>
      <c r="Q239" s="184">
        <v>0</v>
      </c>
      <c r="R239" s="184">
        <f>Q239*H239</f>
        <v>0</v>
      </c>
      <c r="S239" s="184">
        <v>0</v>
      </c>
      <c r="T239" s="185">
        <f>S239*H239</f>
        <v>0</v>
      </c>
      <c r="AR239" s="24" t="s">
        <v>142</v>
      </c>
      <c r="AT239" s="24" t="s">
        <v>137</v>
      </c>
      <c r="AU239" s="24" t="s">
        <v>82</v>
      </c>
      <c r="AY239" s="24" t="s">
        <v>135</v>
      </c>
      <c r="BE239" s="186">
        <f>IF(N239="základní",J239,0)</f>
        <v>0</v>
      </c>
      <c r="BF239" s="186">
        <f>IF(N239="snížená",J239,0)</f>
        <v>0</v>
      </c>
      <c r="BG239" s="186">
        <f>IF(N239="zákl. přenesená",J239,0)</f>
        <v>0</v>
      </c>
      <c r="BH239" s="186">
        <f>IF(N239="sníž. přenesená",J239,0)</f>
        <v>0</v>
      </c>
      <c r="BI239" s="186">
        <f>IF(N239="nulová",J239,0)</f>
        <v>0</v>
      </c>
      <c r="BJ239" s="24" t="s">
        <v>80</v>
      </c>
      <c r="BK239" s="186">
        <f>ROUND(I239*H239,2)</f>
        <v>0</v>
      </c>
      <c r="BL239" s="24" t="s">
        <v>142</v>
      </c>
      <c r="BM239" s="24" t="s">
        <v>422</v>
      </c>
    </row>
    <row r="240" spans="2:65" s="10" customFormat="1" ht="29.85" customHeight="1">
      <c r="B240" s="160"/>
      <c r="D240" s="171" t="s">
        <v>71</v>
      </c>
      <c r="E240" s="172" t="s">
        <v>423</v>
      </c>
      <c r="F240" s="172" t="s">
        <v>424</v>
      </c>
      <c r="I240" s="163"/>
      <c r="J240" s="173">
        <f>BK240</f>
        <v>0</v>
      </c>
      <c r="L240" s="160"/>
      <c r="M240" s="165"/>
      <c r="N240" s="166"/>
      <c r="O240" s="166"/>
      <c r="P240" s="167">
        <f>P241</f>
        <v>0</v>
      </c>
      <c r="Q240" s="166"/>
      <c r="R240" s="167">
        <f>R241</f>
        <v>0</v>
      </c>
      <c r="S240" s="166"/>
      <c r="T240" s="168">
        <f>T241</f>
        <v>0</v>
      </c>
      <c r="AR240" s="161" t="s">
        <v>80</v>
      </c>
      <c r="AT240" s="169" t="s">
        <v>71</v>
      </c>
      <c r="AU240" s="169" t="s">
        <v>80</v>
      </c>
      <c r="AY240" s="161" t="s">
        <v>135</v>
      </c>
      <c r="BK240" s="170">
        <f>BK241</f>
        <v>0</v>
      </c>
    </row>
    <row r="241" spans="2:65" s="1" customFormat="1" ht="22.5" customHeight="1">
      <c r="B241" s="174"/>
      <c r="C241" s="175" t="s">
        <v>425</v>
      </c>
      <c r="D241" s="175" t="s">
        <v>137</v>
      </c>
      <c r="E241" s="176" t="s">
        <v>426</v>
      </c>
      <c r="F241" s="177" t="s">
        <v>427</v>
      </c>
      <c r="G241" s="178" t="s">
        <v>217</v>
      </c>
      <c r="H241" s="179">
        <v>40.134</v>
      </c>
      <c r="I241" s="180"/>
      <c r="J241" s="181">
        <f>ROUND(I241*H241,2)</f>
        <v>0</v>
      </c>
      <c r="K241" s="177" t="s">
        <v>141</v>
      </c>
      <c r="L241" s="41"/>
      <c r="M241" s="182" t="s">
        <v>5</v>
      </c>
      <c r="N241" s="238" t="s">
        <v>43</v>
      </c>
      <c r="O241" s="239"/>
      <c r="P241" s="240">
        <f>O241*H241</f>
        <v>0</v>
      </c>
      <c r="Q241" s="240">
        <v>0</v>
      </c>
      <c r="R241" s="240">
        <f>Q241*H241</f>
        <v>0</v>
      </c>
      <c r="S241" s="240">
        <v>0</v>
      </c>
      <c r="T241" s="241">
        <f>S241*H241</f>
        <v>0</v>
      </c>
      <c r="AR241" s="24" t="s">
        <v>142</v>
      </c>
      <c r="AT241" s="24" t="s">
        <v>137</v>
      </c>
      <c r="AU241" s="24" t="s">
        <v>82</v>
      </c>
      <c r="AY241" s="24" t="s">
        <v>135</v>
      </c>
      <c r="BE241" s="186">
        <f>IF(N241="základní",J241,0)</f>
        <v>0</v>
      </c>
      <c r="BF241" s="186">
        <f>IF(N241="snížená",J241,0)</f>
        <v>0</v>
      </c>
      <c r="BG241" s="186">
        <f>IF(N241="zákl. přenesená",J241,0)</f>
        <v>0</v>
      </c>
      <c r="BH241" s="186">
        <f>IF(N241="sníž. přenesená",J241,0)</f>
        <v>0</v>
      </c>
      <c r="BI241" s="186">
        <f>IF(N241="nulová",J241,0)</f>
        <v>0</v>
      </c>
      <c r="BJ241" s="24" t="s">
        <v>80</v>
      </c>
      <c r="BK241" s="186">
        <f>ROUND(I241*H241,2)</f>
        <v>0</v>
      </c>
      <c r="BL241" s="24" t="s">
        <v>142</v>
      </c>
      <c r="BM241" s="24" t="s">
        <v>428</v>
      </c>
    </row>
    <row r="242" spans="2:65" s="1" customFormat="1" ht="6.95" customHeight="1">
      <c r="B242" s="56"/>
      <c r="C242" s="57"/>
      <c r="D242" s="57"/>
      <c r="E242" s="57"/>
      <c r="F242" s="57"/>
      <c r="G242" s="57"/>
      <c r="H242" s="57"/>
      <c r="I242" s="127"/>
      <c r="J242" s="57"/>
      <c r="K242" s="57"/>
      <c r="L242" s="41"/>
    </row>
  </sheetData>
  <autoFilter ref="C83:K241"/>
  <mergeCells count="9"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4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98</v>
      </c>
      <c r="G1" s="368" t="s">
        <v>99</v>
      </c>
      <c r="H1" s="368"/>
      <c r="I1" s="103"/>
      <c r="J1" s="102" t="s">
        <v>100</v>
      </c>
      <c r="K1" s="101" t="s">
        <v>101</v>
      </c>
      <c r="L1" s="102" t="s">
        <v>102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9" t="s">
        <v>8</v>
      </c>
      <c r="M2" s="360"/>
      <c r="N2" s="360"/>
      <c r="O2" s="360"/>
      <c r="P2" s="360"/>
      <c r="Q2" s="360"/>
      <c r="R2" s="360"/>
      <c r="S2" s="360"/>
      <c r="T2" s="360"/>
      <c r="U2" s="360"/>
      <c r="V2" s="360"/>
      <c r="AT2" s="24" t="s">
        <v>85</v>
      </c>
    </row>
    <row r="3" spans="1:70" ht="6.95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103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>
      <c r="B6" s="28"/>
      <c r="C6" s="29"/>
      <c r="D6" s="37" t="s">
        <v>19</v>
      </c>
      <c r="E6" s="29"/>
      <c r="F6" s="29"/>
      <c r="G6" s="29"/>
      <c r="H6" s="29"/>
      <c r="I6" s="105"/>
      <c r="J6" s="29"/>
      <c r="K6" s="31"/>
    </row>
    <row r="7" spans="1:70" ht="22.5" customHeight="1">
      <c r="B7" s="28"/>
      <c r="C7" s="29"/>
      <c r="D7" s="29"/>
      <c r="E7" s="361" t="str">
        <f>'Rekapitulace stavby'!K6</f>
        <v>Kostelec nad Orlicí - Projekt pro výstavbu a opravu komunikace Erbenova, Na Spojce a Tůmova</v>
      </c>
      <c r="F7" s="362"/>
      <c r="G7" s="362"/>
      <c r="H7" s="362"/>
      <c r="I7" s="105"/>
      <c r="J7" s="29"/>
      <c r="K7" s="31"/>
    </row>
    <row r="8" spans="1:70" s="1" customFormat="1">
      <c r="B8" s="41"/>
      <c r="C8" s="42"/>
      <c r="D8" s="37" t="s">
        <v>104</v>
      </c>
      <c r="E8" s="42"/>
      <c r="F8" s="42"/>
      <c r="G8" s="42"/>
      <c r="H8" s="42"/>
      <c r="I8" s="106"/>
      <c r="J8" s="42"/>
      <c r="K8" s="45"/>
    </row>
    <row r="9" spans="1:70" s="1" customFormat="1" ht="36.950000000000003" customHeight="1">
      <c r="B9" s="41"/>
      <c r="C9" s="42"/>
      <c r="D9" s="42"/>
      <c r="E9" s="363" t="s">
        <v>429</v>
      </c>
      <c r="F9" s="364"/>
      <c r="G9" s="364"/>
      <c r="H9" s="364"/>
      <c r="I9" s="106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5</v>
      </c>
      <c r="G11" s="42"/>
      <c r="H11" s="42"/>
      <c r="I11" s="107" t="s">
        <v>22</v>
      </c>
      <c r="J11" s="35" t="s">
        <v>5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07" t="s">
        <v>25</v>
      </c>
      <c r="J12" s="108" t="str">
        <f>'Rekapitulace stavby'!AN8</f>
        <v>10. 11. 2017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07" t="s">
        <v>28</v>
      </c>
      <c r="J14" s="35" t="s">
        <v>5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07" t="s">
        <v>30</v>
      </c>
      <c r="J15" s="35" t="s">
        <v>5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07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7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07" t="s">
        <v>28</v>
      </c>
      <c r="J20" s="35" t="s">
        <v>5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07" t="s">
        <v>30</v>
      </c>
      <c r="J21" s="35" t="s">
        <v>5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06"/>
      <c r="J23" s="42"/>
      <c r="K23" s="45"/>
    </row>
    <row r="24" spans="2:11" s="6" customFormat="1" ht="22.5" customHeight="1">
      <c r="B24" s="109"/>
      <c r="C24" s="110"/>
      <c r="D24" s="110"/>
      <c r="E24" s="331" t="s">
        <v>5</v>
      </c>
      <c r="F24" s="331"/>
      <c r="G24" s="331"/>
      <c r="H24" s="331"/>
      <c r="I24" s="111"/>
      <c r="J24" s="110"/>
      <c r="K24" s="112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38</v>
      </c>
      <c r="E27" s="42"/>
      <c r="F27" s="42"/>
      <c r="G27" s="42"/>
      <c r="H27" s="42"/>
      <c r="I27" s="106"/>
      <c r="J27" s="116">
        <f>ROUND(J84,2)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17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18">
        <f>ROUND(SUM(BE84:BE243), 2)</f>
        <v>0</v>
      </c>
      <c r="G30" s="42"/>
      <c r="H30" s="42"/>
      <c r="I30" s="119">
        <v>0.21</v>
      </c>
      <c r="J30" s="118">
        <f>ROUND(ROUND((SUM(BE84:BE243)),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18">
        <f>ROUND(SUM(BF84:BF243), 2)</f>
        <v>0</v>
      </c>
      <c r="G31" s="42"/>
      <c r="H31" s="42"/>
      <c r="I31" s="119">
        <v>0.15</v>
      </c>
      <c r="J31" s="118">
        <f>ROUND(ROUND((SUM(BF84:BF243)),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18">
        <f>ROUND(SUM(BG84:BG243),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18">
        <f>ROUND(SUM(BH84:BH243),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18">
        <f>ROUND(SUM(BI84:BI243),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48</v>
      </c>
      <c r="E36" s="71"/>
      <c r="F36" s="71"/>
      <c r="G36" s="122" t="s">
        <v>49</v>
      </c>
      <c r="H36" s="123" t="s">
        <v>50</v>
      </c>
      <c r="I36" s="124"/>
      <c r="J36" s="125">
        <f>SUM(J27:J34)</f>
        <v>0</v>
      </c>
      <c r="K36" s="126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50000000000003" customHeight="1">
      <c r="B42" s="41"/>
      <c r="C42" s="30" t="s">
        <v>106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5" customHeight="1">
      <c r="B44" s="41"/>
      <c r="C44" s="37" t="s">
        <v>19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22.5" customHeight="1">
      <c r="B45" s="41"/>
      <c r="C45" s="42"/>
      <c r="D45" s="42"/>
      <c r="E45" s="361" t="str">
        <f>E7</f>
        <v>Kostelec nad Orlicí - Projekt pro výstavbu a opravu komunikace Erbenova, Na Spojce a Tůmova</v>
      </c>
      <c r="F45" s="362"/>
      <c r="G45" s="362"/>
      <c r="H45" s="362"/>
      <c r="I45" s="106"/>
      <c r="J45" s="42"/>
      <c r="K45" s="45"/>
    </row>
    <row r="46" spans="2:11" s="1" customFormat="1" ht="14.45" customHeight="1">
      <c r="B46" s="41"/>
      <c r="C46" s="37" t="s">
        <v>104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23.25" customHeight="1">
      <c r="B47" s="41"/>
      <c r="C47" s="42"/>
      <c r="D47" s="42"/>
      <c r="E47" s="363" t="str">
        <f>E9</f>
        <v>SO 302 - Kanalizace - ul. Na Spojce</v>
      </c>
      <c r="F47" s="364"/>
      <c r="G47" s="364"/>
      <c r="H47" s="364"/>
      <c r="I47" s="106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 xml:space="preserve">Kostelec nad Orlicí </v>
      </c>
      <c r="G49" s="42"/>
      <c r="H49" s="42"/>
      <c r="I49" s="107" t="s">
        <v>25</v>
      </c>
      <c r="J49" s="108" t="str">
        <f>IF(J12="","",J12)</f>
        <v>10. 11. 2017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Město Kostelec nad Orlicí, Palackého náměstí 38</v>
      </c>
      <c r="G51" s="42"/>
      <c r="H51" s="42"/>
      <c r="I51" s="107" t="s">
        <v>33</v>
      </c>
      <c r="J51" s="35" t="str">
        <f>E21</f>
        <v>Luboš Bartoš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06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107</v>
      </c>
      <c r="D54" s="120"/>
      <c r="E54" s="120"/>
      <c r="F54" s="120"/>
      <c r="G54" s="120"/>
      <c r="H54" s="120"/>
      <c r="I54" s="131"/>
      <c r="J54" s="132" t="s">
        <v>108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109</v>
      </c>
      <c r="D56" s="42"/>
      <c r="E56" s="42"/>
      <c r="F56" s="42"/>
      <c r="G56" s="42"/>
      <c r="H56" s="42"/>
      <c r="I56" s="106"/>
      <c r="J56" s="116">
        <f>J84</f>
        <v>0</v>
      </c>
      <c r="K56" s="45"/>
      <c r="AU56" s="24" t="s">
        <v>110</v>
      </c>
    </row>
    <row r="57" spans="2:47" s="7" customFormat="1" ht="24.95" customHeight="1">
      <c r="B57" s="135"/>
      <c r="C57" s="136"/>
      <c r="D57" s="137" t="s">
        <v>430</v>
      </c>
      <c r="E57" s="138"/>
      <c r="F57" s="138"/>
      <c r="G57" s="138"/>
      <c r="H57" s="138"/>
      <c r="I57" s="139"/>
      <c r="J57" s="140">
        <f>J85</f>
        <v>0</v>
      </c>
      <c r="K57" s="141"/>
    </row>
    <row r="58" spans="2:47" s="8" customFormat="1" ht="19.899999999999999" customHeight="1">
      <c r="B58" s="142"/>
      <c r="C58" s="143"/>
      <c r="D58" s="144" t="s">
        <v>431</v>
      </c>
      <c r="E58" s="145"/>
      <c r="F58" s="145"/>
      <c r="G58" s="145"/>
      <c r="H58" s="145"/>
      <c r="I58" s="146"/>
      <c r="J58" s="147">
        <f>J86</f>
        <v>0</v>
      </c>
      <c r="K58" s="148"/>
    </row>
    <row r="59" spans="2:47" s="8" customFormat="1" ht="14.85" customHeight="1">
      <c r="B59" s="142"/>
      <c r="C59" s="143"/>
      <c r="D59" s="144" t="s">
        <v>432</v>
      </c>
      <c r="E59" s="145"/>
      <c r="F59" s="145"/>
      <c r="G59" s="145"/>
      <c r="H59" s="145"/>
      <c r="I59" s="146"/>
      <c r="J59" s="147">
        <f>J154</f>
        <v>0</v>
      </c>
      <c r="K59" s="148"/>
    </row>
    <row r="60" spans="2:47" s="8" customFormat="1" ht="19.899999999999999" customHeight="1">
      <c r="B60" s="142"/>
      <c r="C60" s="143"/>
      <c r="D60" s="144" t="s">
        <v>114</v>
      </c>
      <c r="E60" s="145"/>
      <c r="F60" s="145"/>
      <c r="G60" s="145"/>
      <c r="H60" s="145"/>
      <c r="I60" s="146"/>
      <c r="J60" s="147">
        <f>J158</f>
        <v>0</v>
      </c>
      <c r="K60" s="148"/>
    </row>
    <row r="61" spans="2:47" s="8" customFormat="1" ht="19.899999999999999" customHeight="1">
      <c r="B61" s="142"/>
      <c r="C61" s="143"/>
      <c r="D61" s="144" t="s">
        <v>115</v>
      </c>
      <c r="E61" s="145"/>
      <c r="F61" s="145"/>
      <c r="G61" s="145"/>
      <c r="H61" s="145"/>
      <c r="I61" s="146"/>
      <c r="J61" s="147">
        <f>J167</f>
        <v>0</v>
      </c>
      <c r="K61" s="148"/>
    </row>
    <row r="62" spans="2:47" s="8" customFormat="1" ht="19.899999999999999" customHeight="1">
      <c r="B62" s="142"/>
      <c r="C62" s="143"/>
      <c r="D62" s="144" t="s">
        <v>116</v>
      </c>
      <c r="E62" s="145"/>
      <c r="F62" s="145"/>
      <c r="G62" s="145"/>
      <c r="H62" s="145"/>
      <c r="I62" s="146"/>
      <c r="J62" s="147">
        <f>J182</f>
        <v>0</v>
      </c>
      <c r="K62" s="148"/>
    </row>
    <row r="63" spans="2:47" s="8" customFormat="1" ht="19.899999999999999" customHeight="1">
      <c r="B63" s="142"/>
      <c r="C63" s="143"/>
      <c r="D63" s="144" t="s">
        <v>117</v>
      </c>
      <c r="E63" s="145"/>
      <c r="F63" s="145"/>
      <c r="G63" s="145"/>
      <c r="H63" s="145"/>
      <c r="I63" s="146"/>
      <c r="J63" s="147">
        <f>J236</f>
        <v>0</v>
      </c>
      <c r="K63" s="148"/>
    </row>
    <row r="64" spans="2:47" s="8" customFormat="1" ht="19.899999999999999" customHeight="1">
      <c r="B64" s="142"/>
      <c r="C64" s="143"/>
      <c r="D64" s="144" t="s">
        <v>118</v>
      </c>
      <c r="E64" s="145"/>
      <c r="F64" s="145"/>
      <c r="G64" s="145"/>
      <c r="H64" s="145"/>
      <c r="I64" s="146"/>
      <c r="J64" s="147">
        <f>J242</f>
        <v>0</v>
      </c>
      <c r="K64" s="148"/>
    </row>
    <row r="65" spans="2:12" s="1" customFormat="1" ht="21.75" customHeight="1">
      <c r="B65" s="41"/>
      <c r="C65" s="42"/>
      <c r="D65" s="42"/>
      <c r="E65" s="42"/>
      <c r="F65" s="42"/>
      <c r="G65" s="42"/>
      <c r="H65" s="42"/>
      <c r="I65" s="106"/>
      <c r="J65" s="42"/>
      <c r="K65" s="45"/>
    </row>
    <row r="66" spans="2:12" s="1" customFormat="1" ht="6.95" customHeight="1">
      <c r="B66" s="56"/>
      <c r="C66" s="57"/>
      <c r="D66" s="57"/>
      <c r="E66" s="57"/>
      <c r="F66" s="57"/>
      <c r="G66" s="57"/>
      <c r="H66" s="57"/>
      <c r="I66" s="127"/>
      <c r="J66" s="57"/>
      <c r="K66" s="58"/>
    </row>
    <row r="70" spans="2:12" s="1" customFormat="1" ht="6.95" customHeight="1">
      <c r="B70" s="59"/>
      <c r="C70" s="60"/>
      <c r="D70" s="60"/>
      <c r="E70" s="60"/>
      <c r="F70" s="60"/>
      <c r="G70" s="60"/>
      <c r="H70" s="60"/>
      <c r="I70" s="128"/>
      <c r="J70" s="60"/>
      <c r="K70" s="60"/>
      <c r="L70" s="41"/>
    </row>
    <row r="71" spans="2:12" s="1" customFormat="1" ht="36.950000000000003" customHeight="1">
      <c r="B71" s="41"/>
      <c r="C71" s="61" t="s">
        <v>119</v>
      </c>
      <c r="L71" s="41"/>
    </row>
    <row r="72" spans="2:12" s="1" customFormat="1" ht="6.95" customHeight="1">
      <c r="B72" s="41"/>
      <c r="L72" s="41"/>
    </row>
    <row r="73" spans="2:12" s="1" customFormat="1" ht="14.45" customHeight="1">
      <c r="B73" s="41"/>
      <c r="C73" s="63" t="s">
        <v>19</v>
      </c>
      <c r="L73" s="41"/>
    </row>
    <row r="74" spans="2:12" s="1" customFormat="1" ht="22.5" customHeight="1">
      <c r="B74" s="41"/>
      <c r="E74" s="365" t="str">
        <f>E7</f>
        <v>Kostelec nad Orlicí - Projekt pro výstavbu a opravu komunikace Erbenova, Na Spojce a Tůmova</v>
      </c>
      <c r="F74" s="366"/>
      <c r="G74" s="366"/>
      <c r="H74" s="366"/>
      <c r="L74" s="41"/>
    </row>
    <row r="75" spans="2:12" s="1" customFormat="1" ht="14.45" customHeight="1">
      <c r="B75" s="41"/>
      <c r="C75" s="63" t="s">
        <v>104</v>
      </c>
      <c r="L75" s="41"/>
    </row>
    <row r="76" spans="2:12" s="1" customFormat="1" ht="23.25" customHeight="1">
      <c r="B76" s="41"/>
      <c r="E76" s="342" t="str">
        <f>E9</f>
        <v>SO 302 - Kanalizace - ul. Na Spojce</v>
      </c>
      <c r="F76" s="367"/>
      <c r="G76" s="367"/>
      <c r="H76" s="367"/>
      <c r="L76" s="41"/>
    </row>
    <row r="77" spans="2:12" s="1" customFormat="1" ht="6.95" customHeight="1">
      <c r="B77" s="41"/>
      <c r="L77" s="41"/>
    </row>
    <row r="78" spans="2:12" s="1" customFormat="1" ht="18" customHeight="1">
      <c r="B78" s="41"/>
      <c r="C78" s="63" t="s">
        <v>23</v>
      </c>
      <c r="F78" s="149" t="str">
        <f>F12</f>
        <v xml:space="preserve">Kostelec nad Orlicí </v>
      </c>
      <c r="I78" s="150" t="s">
        <v>25</v>
      </c>
      <c r="J78" s="67" t="str">
        <f>IF(J12="","",J12)</f>
        <v>10. 11. 2017</v>
      </c>
      <c r="L78" s="41"/>
    </row>
    <row r="79" spans="2:12" s="1" customFormat="1" ht="6.95" customHeight="1">
      <c r="B79" s="41"/>
      <c r="L79" s="41"/>
    </row>
    <row r="80" spans="2:12" s="1" customFormat="1">
      <c r="B80" s="41"/>
      <c r="C80" s="63" t="s">
        <v>27</v>
      </c>
      <c r="F80" s="149" t="str">
        <f>E15</f>
        <v>Město Kostelec nad Orlicí, Palackého náměstí 38</v>
      </c>
      <c r="I80" s="150" t="s">
        <v>33</v>
      </c>
      <c r="J80" s="149" t="str">
        <f>E21</f>
        <v>Luboš Bartoš</v>
      </c>
      <c r="L80" s="41"/>
    </row>
    <row r="81" spans="2:65" s="1" customFormat="1" ht="14.45" customHeight="1">
      <c r="B81" s="41"/>
      <c r="C81" s="63" t="s">
        <v>31</v>
      </c>
      <c r="F81" s="149" t="str">
        <f>IF(E18="","",E18)</f>
        <v/>
      </c>
      <c r="L81" s="41"/>
    </row>
    <row r="82" spans="2:65" s="1" customFormat="1" ht="10.35" customHeight="1">
      <c r="B82" s="41"/>
      <c r="L82" s="41"/>
    </row>
    <row r="83" spans="2:65" s="9" customFormat="1" ht="29.25" customHeight="1">
      <c r="B83" s="151"/>
      <c r="C83" s="152" t="s">
        <v>120</v>
      </c>
      <c r="D83" s="153" t="s">
        <v>57</v>
      </c>
      <c r="E83" s="153" t="s">
        <v>53</v>
      </c>
      <c r="F83" s="153" t="s">
        <v>121</v>
      </c>
      <c r="G83" s="153" t="s">
        <v>122</v>
      </c>
      <c r="H83" s="153" t="s">
        <v>123</v>
      </c>
      <c r="I83" s="154" t="s">
        <v>124</v>
      </c>
      <c r="J83" s="153" t="s">
        <v>108</v>
      </c>
      <c r="K83" s="155" t="s">
        <v>125</v>
      </c>
      <c r="L83" s="151"/>
      <c r="M83" s="73" t="s">
        <v>126</v>
      </c>
      <c r="N83" s="74" t="s">
        <v>42</v>
      </c>
      <c r="O83" s="74" t="s">
        <v>127</v>
      </c>
      <c r="P83" s="74" t="s">
        <v>128</v>
      </c>
      <c r="Q83" s="74" t="s">
        <v>129</v>
      </c>
      <c r="R83" s="74" t="s">
        <v>130</v>
      </c>
      <c r="S83" s="74" t="s">
        <v>131</v>
      </c>
      <c r="T83" s="75" t="s">
        <v>132</v>
      </c>
    </row>
    <row r="84" spans="2:65" s="1" customFormat="1" ht="29.25" customHeight="1">
      <c r="B84" s="41"/>
      <c r="C84" s="77" t="s">
        <v>109</v>
      </c>
      <c r="J84" s="156">
        <f>BK84</f>
        <v>0</v>
      </c>
      <c r="L84" s="41"/>
      <c r="M84" s="76"/>
      <c r="N84" s="68"/>
      <c r="O84" s="68"/>
      <c r="P84" s="157">
        <f>P85</f>
        <v>0</v>
      </c>
      <c r="Q84" s="68"/>
      <c r="R84" s="157">
        <f>R85</f>
        <v>272.06733980000001</v>
      </c>
      <c r="S84" s="68"/>
      <c r="T84" s="158">
        <f>T85</f>
        <v>9.325800000000001</v>
      </c>
      <c r="AT84" s="24" t="s">
        <v>71</v>
      </c>
      <c r="AU84" s="24" t="s">
        <v>110</v>
      </c>
      <c r="BK84" s="159">
        <f>BK85</f>
        <v>0</v>
      </c>
    </row>
    <row r="85" spans="2:65" s="10" customFormat="1" ht="37.35" customHeight="1">
      <c r="B85" s="160"/>
      <c r="D85" s="161" t="s">
        <v>71</v>
      </c>
      <c r="E85" s="162" t="s">
        <v>133</v>
      </c>
      <c r="F85" s="162" t="s">
        <v>433</v>
      </c>
      <c r="I85" s="163"/>
      <c r="J85" s="164">
        <f>BK85</f>
        <v>0</v>
      </c>
      <c r="L85" s="160"/>
      <c r="M85" s="165"/>
      <c r="N85" s="166"/>
      <c r="O85" s="166"/>
      <c r="P85" s="167">
        <f>P86+P158+P167+P182+P236+P242</f>
        <v>0</v>
      </c>
      <c r="Q85" s="166"/>
      <c r="R85" s="167">
        <f>R86+R158+R167+R182+R236+R242</f>
        <v>272.06733980000001</v>
      </c>
      <c r="S85" s="166"/>
      <c r="T85" s="168">
        <f>T86+T158+T167+T182+T236+T242</f>
        <v>9.325800000000001</v>
      </c>
      <c r="AR85" s="161" t="s">
        <v>80</v>
      </c>
      <c r="AT85" s="169" t="s">
        <v>71</v>
      </c>
      <c r="AU85" s="169" t="s">
        <v>72</v>
      </c>
      <c r="AY85" s="161" t="s">
        <v>135</v>
      </c>
      <c r="BK85" s="170">
        <f>BK86+BK158+BK167+BK182+BK236+BK242</f>
        <v>0</v>
      </c>
    </row>
    <row r="86" spans="2:65" s="10" customFormat="1" ht="19.899999999999999" customHeight="1">
      <c r="B86" s="160"/>
      <c r="D86" s="171" t="s">
        <v>71</v>
      </c>
      <c r="E86" s="172" t="s">
        <v>80</v>
      </c>
      <c r="F86" s="172" t="s">
        <v>434</v>
      </c>
      <c r="I86" s="163"/>
      <c r="J86" s="173">
        <f>BK86</f>
        <v>0</v>
      </c>
      <c r="L86" s="160"/>
      <c r="M86" s="165"/>
      <c r="N86" s="166"/>
      <c r="O86" s="166"/>
      <c r="P86" s="167">
        <f>P87+SUM(P88:P154)</f>
        <v>0</v>
      </c>
      <c r="Q86" s="166"/>
      <c r="R86" s="167">
        <f>R87+SUM(R88:R154)</f>
        <v>253.6773</v>
      </c>
      <c r="S86" s="166"/>
      <c r="T86" s="168">
        <f>T87+SUM(T88:T154)</f>
        <v>0</v>
      </c>
      <c r="AR86" s="161" t="s">
        <v>80</v>
      </c>
      <c r="AT86" s="169" t="s">
        <v>71</v>
      </c>
      <c r="AU86" s="169" t="s">
        <v>80</v>
      </c>
      <c r="AY86" s="161" t="s">
        <v>135</v>
      </c>
      <c r="BK86" s="170">
        <f>BK87+SUM(BK88:BK154)</f>
        <v>0</v>
      </c>
    </row>
    <row r="87" spans="2:65" s="1" customFormat="1" ht="31.5" customHeight="1">
      <c r="B87" s="174"/>
      <c r="C87" s="175" t="s">
        <v>80</v>
      </c>
      <c r="D87" s="175" t="s">
        <v>137</v>
      </c>
      <c r="E87" s="176" t="s">
        <v>138</v>
      </c>
      <c r="F87" s="177" t="s">
        <v>435</v>
      </c>
      <c r="G87" s="178" t="s">
        <v>140</v>
      </c>
      <c r="H87" s="179">
        <v>72</v>
      </c>
      <c r="I87" s="180"/>
      <c r="J87" s="181">
        <f>ROUND(I87*H87,2)</f>
        <v>0</v>
      </c>
      <c r="K87" s="177" t="s">
        <v>141</v>
      </c>
      <c r="L87" s="41"/>
      <c r="M87" s="182" t="s">
        <v>5</v>
      </c>
      <c r="N87" s="183" t="s">
        <v>43</v>
      </c>
      <c r="O87" s="42"/>
      <c r="P87" s="184">
        <f>O87*H87</f>
        <v>0</v>
      </c>
      <c r="Q87" s="184">
        <v>0</v>
      </c>
      <c r="R87" s="184">
        <f>Q87*H87</f>
        <v>0</v>
      </c>
      <c r="S87" s="184">
        <v>0</v>
      </c>
      <c r="T87" s="185">
        <f>S87*H87</f>
        <v>0</v>
      </c>
      <c r="AR87" s="24" t="s">
        <v>142</v>
      </c>
      <c r="AT87" s="24" t="s">
        <v>137</v>
      </c>
      <c r="AU87" s="24" t="s">
        <v>82</v>
      </c>
      <c r="AY87" s="24" t="s">
        <v>135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24" t="s">
        <v>80</v>
      </c>
      <c r="BK87" s="186">
        <f>ROUND(I87*H87,2)</f>
        <v>0</v>
      </c>
      <c r="BL87" s="24" t="s">
        <v>142</v>
      </c>
      <c r="BM87" s="24" t="s">
        <v>436</v>
      </c>
    </row>
    <row r="88" spans="2:65" s="11" customFormat="1" ht="13.5">
      <c r="B88" s="187"/>
      <c r="D88" s="197" t="s">
        <v>144</v>
      </c>
      <c r="E88" s="237" t="s">
        <v>5</v>
      </c>
      <c r="F88" s="217" t="s">
        <v>437</v>
      </c>
      <c r="H88" s="218">
        <v>72</v>
      </c>
      <c r="I88" s="192"/>
      <c r="L88" s="187"/>
      <c r="M88" s="193"/>
      <c r="N88" s="194"/>
      <c r="O88" s="194"/>
      <c r="P88" s="194"/>
      <c r="Q88" s="194"/>
      <c r="R88" s="194"/>
      <c r="S88" s="194"/>
      <c r="T88" s="195"/>
      <c r="AT88" s="189" t="s">
        <v>144</v>
      </c>
      <c r="AU88" s="189" t="s">
        <v>82</v>
      </c>
      <c r="AV88" s="11" t="s">
        <v>82</v>
      </c>
      <c r="AW88" s="11" t="s">
        <v>35</v>
      </c>
      <c r="AX88" s="11" t="s">
        <v>80</v>
      </c>
      <c r="AY88" s="189" t="s">
        <v>135</v>
      </c>
    </row>
    <row r="89" spans="2:65" s="1" customFormat="1" ht="31.5" customHeight="1">
      <c r="B89" s="174"/>
      <c r="C89" s="175" t="s">
        <v>82</v>
      </c>
      <c r="D89" s="175" t="s">
        <v>137</v>
      </c>
      <c r="E89" s="176" t="s">
        <v>147</v>
      </c>
      <c r="F89" s="177" t="s">
        <v>438</v>
      </c>
      <c r="G89" s="178" t="s">
        <v>149</v>
      </c>
      <c r="H89" s="179">
        <v>3</v>
      </c>
      <c r="I89" s="180"/>
      <c r="J89" s="181">
        <f>ROUND(I89*H89,2)</f>
        <v>0</v>
      </c>
      <c r="K89" s="177" t="s">
        <v>141</v>
      </c>
      <c r="L89" s="41"/>
      <c r="M89" s="182" t="s">
        <v>5</v>
      </c>
      <c r="N89" s="183" t="s">
        <v>43</v>
      </c>
      <c r="O89" s="42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AR89" s="24" t="s">
        <v>142</v>
      </c>
      <c r="AT89" s="24" t="s">
        <v>137</v>
      </c>
      <c r="AU89" s="24" t="s">
        <v>82</v>
      </c>
      <c r="AY89" s="24" t="s">
        <v>135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24" t="s">
        <v>80</v>
      </c>
      <c r="BK89" s="186">
        <f>ROUND(I89*H89,2)</f>
        <v>0</v>
      </c>
      <c r="BL89" s="24" t="s">
        <v>142</v>
      </c>
      <c r="BM89" s="24" t="s">
        <v>439</v>
      </c>
    </row>
    <row r="90" spans="2:65" s="1" customFormat="1" ht="31.5" customHeight="1">
      <c r="B90" s="174"/>
      <c r="C90" s="175" t="s">
        <v>151</v>
      </c>
      <c r="D90" s="175" t="s">
        <v>137</v>
      </c>
      <c r="E90" s="176" t="s">
        <v>152</v>
      </c>
      <c r="F90" s="177" t="s">
        <v>440</v>
      </c>
      <c r="G90" s="178" t="s">
        <v>154</v>
      </c>
      <c r="H90" s="179">
        <v>82.242000000000004</v>
      </c>
      <c r="I90" s="180"/>
      <c r="J90" s="181">
        <f>ROUND(I90*H90,2)</f>
        <v>0</v>
      </c>
      <c r="K90" s="177" t="s">
        <v>141</v>
      </c>
      <c r="L90" s="41"/>
      <c r="M90" s="182" t="s">
        <v>5</v>
      </c>
      <c r="N90" s="183" t="s">
        <v>43</v>
      </c>
      <c r="O90" s="42"/>
      <c r="P90" s="184">
        <f>O90*H90</f>
        <v>0</v>
      </c>
      <c r="Q90" s="184">
        <v>0</v>
      </c>
      <c r="R90" s="184">
        <f>Q90*H90</f>
        <v>0</v>
      </c>
      <c r="S90" s="184">
        <v>0</v>
      </c>
      <c r="T90" s="185">
        <f>S90*H90</f>
        <v>0</v>
      </c>
      <c r="AR90" s="24" t="s">
        <v>142</v>
      </c>
      <c r="AT90" s="24" t="s">
        <v>137</v>
      </c>
      <c r="AU90" s="24" t="s">
        <v>82</v>
      </c>
      <c r="AY90" s="24" t="s">
        <v>135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24" t="s">
        <v>80</v>
      </c>
      <c r="BK90" s="186">
        <f>ROUND(I90*H90,2)</f>
        <v>0</v>
      </c>
      <c r="BL90" s="24" t="s">
        <v>142</v>
      </c>
      <c r="BM90" s="24" t="s">
        <v>441</v>
      </c>
    </row>
    <row r="91" spans="2:65" s="12" customFormat="1" ht="13.5">
      <c r="B91" s="196"/>
      <c r="D91" s="188" t="s">
        <v>144</v>
      </c>
      <c r="E91" s="206" t="s">
        <v>5</v>
      </c>
      <c r="F91" s="207" t="s">
        <v>442</v>
      </c>
      <c r="H91" s="205" t="s">
        <v>5</v>
      </c>
      <c r="I91" s="201"/>
      <c r="L91" s="196"/>
      <c r="M91" s="202"/>
      <c r="N91" s="203"/>
      <c r="O91" s="203"/>
      <c r="P91" s="203"/>
      <c r="Q91" s="203"/>
      <c r="R91" s="203"/>
      <c r="S91" s="203"/>
      <c r="T91" s="204"/>
      <c r="AT91" s="205" t="s">
        <v>144</v>
      </c>
      <c r="AU91" s="205" t="s">
        <v>82</v>
      </c>
      <c r="AV91" s="12" t="s">
        <v>80</v>
      </c>
      <c r="AW91" s="12" t="s">
        <v>35</v>
      </c>
      <c r="AX91" s="12" t="s">
        <v>72</v>
      </c>
      <c r="AY91" s="205" t="s">
        <v>135</v>
      </c>
    </row>
    <row r="92" spans="2:65" s="11" customFormat="1" ht="13.5">
      <c r="B92" s="187"/>
      <c r="D92" s="188" t="s">
        <v>144</v>
      </c>
      <c r="E92" s="189" t="s">
        <v>5</v>
      </c>
      <c r="F92" s="190" t="s">
        <v>443</v>
      </c>
      <c r="H92" s="191">
        <v>37.619999999999997</v>
      </c>
      <c r="I92" s="192"/>
      <c r="L92" s="187"/>
      <c r="M92" s="193"/>
      <c r="N92" s="194"/>
      <c r="O92" s="194"/>
      <c r="P92" s="194"/>
      <c r="Q92" s="194"/>
      <c r="R92" s="194"/>
      <c r="S92" s="194"/>
      <c r="T92" s="195"/>
      <c r="AT92" s="189" t="s">
        <v>144</v>
      </c>
      <c r="AU92" s="189" t="s">
        <v>82</v>
      </c>
      <c r="AV92" s="11" t="s">
        <v>82</v>
      </c>
      <c r="AW92" s="11" t="s">
        <v>35</v>
      </c>
      <c r="AX92" s="11" t="s">
        <v>72</v>
      </c>
      <c r="AY92" s="189" t="s">
        <v>135</v>
      </c>
    </row>
    <row r="93" spans="2:65" s="14" customFormat="1" ht="13.5">
      <c r="B93" s="229"/>
      <c r="D93" s="188" t="s">
        <v>144</v>
      </c>
      <c r="E93" s="230" t="s">
        <v>5</v>
      </c>
      <c r="F93" s="231" t="s">
        <v>237</v>
      </c>
      <c r="H93" s="232">
        <v>37.619999999999997</v>
      </c>
      <c r="I93" s="233"/>
      <c r="L93" s="229"/>
      <c r="M93" s="234"/>
      <c r="N93" s="235"/>
      <c r="O93" s="235"/>
      <c r="P93" s="235"/>
      <c r="Q93" s="235"/>
      <c r="R93" s="235"/>
      <c r="S93" s="235"/>
      <c r="T93" s="236"/>
      <c r="AT93" s="230" t="s">
        <v>144</v>
      </c>
      <c r="AU93" s="230" t="s">
        <v>82</v>
      </c>
      <c r="AV93" s="14" t="s">
        <v>151</v>
      </c>
      <c r="AW93" s="14" t="s">
        <v>35</v>
      </c>
      <c r="AX93" s="14" t="s">
        <v>72</v>
      </c>
      <c r="AY93" s="230" t="s">
        <v>135</v>
      </c>
    </row>
    <row r="94" spans="2:65" s="12" customFormat="1" ht="13.5">
      <c r="B94" s="196"/>
      <c r="D94" s="188" t="s">
        <v>144</v>
      </c>
      <c r="E94" s="206" t="s">
        <v>5</v>
      </c>
      <c r="F94" s="207" t="s">
        <v>444</v>
      </c>
      <c r="H94" s="205" t="s">
        <v>5</v>
      </c>
      <c r="I94" s="201"/>
      <c r="L94" s="196"/>
      <c r="M94" s="202"/>
      <c r="N94" s="203"/>
      <c r="O94" s="203"/>
      <c r="P94" s="203"/>
      <c r="Q94" s="203"/>
      <c r="R94" s="203"/>
      <c r="S94" s="203"/>
      <c r="T94" s="204"/>
      <c r="AT94" s="205" t="s">
        <v>144</v>
      </c>
      <c r="AU94" s="205" t="s">
        <v>82</v>
      </c>
      <c r="AV94" s="12" t="s">
        <v>80</v>
      </c>
      <c r="AW94" s="12" t="s">
        <v>35</v>
      </c>
      <c r="AX94" s="12" t="s">
        <v>72</v>
      </c>
      <c r="AY94" s="205" t="s">
        <v>135</v>
      </c>
    </row>
    <row r="95" spans="2:65" s="11" customFormat="1" ht="13.5">
      <c r="B95" s="187"/>
      <c r="D95" s="188" t="s">
        <v>144</v>
      </c>
      <c r="E95" s="189" t="s">
        <v>5</v>
      </c>
      <c r="F95" s="190" t="s">
        <v>445</v>
      </c>
      <c r="H95" s="191">
        <v>99.45</v>
      </c>
      <c r="I95" s="192"/>
      <c r="L95" s="187"/>
      <c r="M95" s="193"/>
      <c r="N95" s="194"/>
      <c r="O95" s="194"/>
      <c r="P95" s="194"/>
      <c r="Q95" s="194"/>
      <c r="R95" s="194"/>
      <c r="S95" s="194"/>
      <c r="T95" s="195"/>
      <c r="AT95" s="189" t="s">
        <v>144</v>
      </c>
      <c r="AU95" s="189" t="s">
        <v>82</v>
      </c>
      <c r="AV95" s="11" t="s">
        <v>82</v>
      </c>
      <c r="AW95" s="11" t="s">
        <v>35</v>
      </c>
      <c r="AX95" s="11" t="s">
        <v>72</v>
      </c>
      <c r="AY95" s="189" t="s">
        <v>135</v>
      </c>
    </row>
    <row r="96" spans="2:65" s="14" customFormat="1" ht="13.5">
      <c r="B96" s="229"/>
      <c r="D96" s="188" t="s">
        <v>144</v>
      </c>
      <c r="E96" s="230" t="s">
        <v>5</v>
      </c>
      <c r="F96" s="231" t="s">
        <v>237</v>
      </c>
      <c r="H96" s="232">
        <v>99.45</v>
      </c>
      <c r="I96" s="233"/>
      <c r="L96" s="229"/>
      <c r="M96" s="234"/>
      <c r="N96" s="235"/>
      <c r="O96" s="235"/>
      <c r="P96" s="235"/>
      <c r="Q96" s="235"/>
      <c r="R96" s="235"/>
      <c r="S96" s="235"/>
      <c r="T96" s="236"/>
      <c r="AT96" s="230" t="s">
        <v>144</v>
      </c>
      <c r="AU96" s="230" t="s">
        <v>82</v>
      </c>
      <c r="AV96" s="14" t="s">
        <v>151</v>
      </c>
      <c r="AW96" s="14" t="s">
        <v>35</v>
      </c>
      <c r="AX96" s="14" t="s">
        <v>72</v>
      </c>
      <c r="AY96" s="230" t="s">
        <v>135</v>
      </c>
    </row>
    <row r="97" spans="2:65" s="13" customFormat="1" ht="13.5">
      <c r="B97" s="208"/>
      <c r="D97" s="188" t="s">
        <v>144</v>
      </c>
      <c r="E97" s="209" t="s">
        <v>5</v>
      </c>
      <c r="F97" s="210" t="s">
        <v>162</v>
      </c>
      <c r="H97" s="211">
        <v>137.07</v>
      </c>
      <c r="I97" s="212"/>
      <c r="L97" s="208"/>
      <c r="M97" s="213"/>
      <c r="N97" s="214"/>
      <c r="O97" s="214"/>
      <c r="P97" s="214"/>
      <c r="Q97" s="214"/>
      <c r="R97" s="214"/>
      <c r="S97" s="214"/>
      <c r="T97" s="215"/>
      <c r="AT97" s="216" t="s">
        <v>144</v>
      </c>
      <c r="AU97" s="216" t="s">
        <v>82</v>
      </c>
      <c r="AV97" s="13" t="s">
        <v>142</v>
      </c>
      <c r="AW97" s="13" t="s">
        <v>35</v>
      </c>
      <c r="AX97" s="13" t="s">
        <v>72</v>
      </c>
      <c r="AY97" s="216" t="s">
        <v>135</v>
      </c>
    </row>
    <row r="98" spans="2:65" s="11" customFormat="1" ht="13.5">
      <c r="B98" s="187"/>
      <c r="D98" s="188" t="s">
        <v>144</v>
      </c>
      <c r="E98" s="189" t="s">
        <v>5</v>
      </c>
      <c r="F98" s="190" t="s">
        <v>446</v>
      </c>
      <c r="H98" s="191">
        <v>82.242000000000004</v>
      </c>
      <c r="I98" s="192"/>
      <c r="L98" s="187"/>
      <c r="M98" s="193"/>
      <c r="N98" s="194"/>
      <c r="O98" s="194"/>
      <c r="P98" s="194"/>
      <c r="Q98" s="194"/>
      <c r="R98" s="194"/>
      <c r="S98" s="194"/>
      <c r="T98" s="195"/>
      <c r="AT98" s="189" t="s">
        <v>144</v>
      </c>
      <c r="AU98" s="189" t="s">
        <v>82</v>
      </c>
      <c r="AV98" s="11" t="s">
        <v>82</v>
      </c>
      <c r="AW98" s="11" t="s">
        <v>35</v>
      </c>
      <c r="AX98" s="11" t="s">
        <v>80</v>
      </c>
      <c r="AY98" s="189" t="s">
        <v>135</v>
      </c>
    </row>
    <row r="99" spans="2:65" s="12" customFormat="1" ht="13.5">
      <c r="B99" s="196"/>
      <c r="D99" s="197" t="s">
        <v>144</v>
      </c>
      <c r="E99" s="198" t="s">
        <v>5</v>
      </c>
      <c r="F99" s="199" t="s">
        <v>447</v>
      </c>
      <c r="H99" s="200" t="s">
        <v>5</v>
      </c>
      <c r="I99" s="201"/>
      <c r="L99" s="196"/>
      <c r="M99" s="202"/>
      <c r="N99" s="203"/>
      <c r="O99" s="203"/>
      <c r="P99" s="203"/>
      <c r="Q99" s="203"/>
      <c r="R99" s="203"/>
      <c r="S99" s="203"/>
      <c r="T99" s="204"/>
      <c r="AT99" s="205" t="s">
        <v>144</v>
      </c>
      <c r="AU99" s="205" t="s">
        <v>82</v>
      </c>
      <c r="AV99" s="12" t="s">
        <v>80</v>
      </c>
      <c r="AW99" s="12" t="s">
        <v>35</v>
      </c>
      <c r="AX99" s="12" t="s">
        <v>72</v>
      </c>
      <c r="AY99" s="205" t="s">
        <v>135</v>
      </c>
    </row>
    <row r="100" spans="2:65" s="1" customFormat="1" ht="31.5" customHeight="1">
      <c r="B100" s="174"/>
      <c r="C100" s="175" t="s">
        <v>142</v>
      </c>
      <c r="D100" s="175" t="s">
        <v>137</v>
      </c>
      <c r="E100" s="176" t="s">
        <v>164</v>
      </c>
      <c r="F100" s="177" t="s">
        <v>448</v>
      </c>
      <c r="G100" s="178" t="s">
        <v>154</v>
      </c>
      <c r="H100" s="179">
        <v>41.121000000000002</v>
      </c>
      <c r="I100" s="180"/>
      <c r="J100" s="181">
        <f>ROUND(I100*H100,2)</f>
        <v>0</v>
      </c>
      <c r="K100" s="177" t="s">
        <v>141</v>
      </c>
      <c r="L100" s="41"/>
      <c r="M100" s="182" t="s">
        <v>5</v>
      </c>
      <c r="N100" s="183" t="s">
        <v>43</v>
      </c>
      <c r="O100" s="42"/>
      <c r="P100" s="184">
        <f>O100*H100</f>
        <v>0</v>
      </c>
      <c r="Q100" s="184">
        <v>0</v>
      </c>
      <c r="R100" s="184">
        <f>Q100*H100</f>
        <v>0</v>
      </c>
      <c r="S100" s="184">
        <v>0</v>
      </c>
      <c r="T100" s="185">
        <f>S100*H100</f>
        <v>0</v>
      </c>
      <c r="AR100" s="24" t="s">
        <v>142</v>
      </c>
      <c r="AT100" s="24" t="s">
        <v>137</v>
      </c>
      <c r="AU100" s="24" t="s">
        <v>82</v>
      </c>
      <c r="AY100" s="24" t="s">
        <v>135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24" t="s">
        <v>80</v>
      </c>
      <c r="BK100" s="186">
        <f>ROUND(I100*H100,2)</f>
        <v>0</v>
      </c>
      <c r="BL100" s="24" t="s">
        <v>142</v>
      </c>
      <c r="BM100" s="24" t="s">
        <v>449</v>
      </c>
    </row>
    <row r="101" spans="2:65" s="11" customFormat="1" ht="13.5">
      <c r="B101" s="187"/>
      <c r="D101" s="197" t="s">
        <v>144</v>
      </c>
      <c r="E101" s="237" t="s">
        <v>5</v>
      </c>
      <c r="F101" s="217" t="s">
        <v>450</v>
      </c>
      <c r="H101" s="218">
        <v>41.121000000000002</v>
      </c>
      <c r="I101" s="192"/>
      <c r="L101" s="187"/>
      <c r="M101" s="193"/>
      <c r="N101" s="194"/>
      <c r="O101" s="194"/>
      <c r="P101" s="194"/>
      <c r="Q101" s="194"/>
      <c r="R101" s="194"/>
      <c r="S101" s="194"/>
      <c r="T101" s="195"/>
      <c r="AT101" s="189" t="s">
        <v>144</v>
      </c>
      <c r="AU101" s="189" t="s">
        <v>82</v>
      </c>
      <c r="AV101" s="11" t="s">
        <v>82</v>
      </c>
      <c r="AW101" s="11" t="s">
        <v>35</v>
      </c>
      <c r="AX101" s="11" t="s">
        <v>80</v>
      </c>
      <c r="AY101" s="189" t="s">
        <v>135</v>
      </c>
    </row>
    <row r="102" spans="2:65" s="1" customFormat="1" ht="31.5" customHeight="1">
      <c r="B102" s="174"/>
      <c r="C102" s="175" t="s">
        <v>168</v>
      </c>
      <c r="D102" s="175" t="s">
        <v>137</v>
      </c>
      <c r="E102" s="176" t="s">
        <v>169</v>
      </c>
      <c r="F102" s="177" t="s">
        <v>451</v>
      </c>
      <c r="G102" s="178" t="s">
        <v>154</v>
      </c>
      <c r="H102" s="179">
        <v>54.828000000000003</v>
      </c>
      <c r="I102" s="180"/>
      <c r="J102" s="181">
        <f>ROUND(I102*H102,2)</f>
        <v>0</v>
      </c>
      <c r="K102" s="177" t="s">
        <v>141</v>
      </c>
      <c r="L102" s="41"/>
      <c r="M102" s="182" t="s">
        <v>5</v>
      </c>
      <c r="N102" s="183" t="s">
        <v>43</v>
      </c>
      <c r="O102" s="42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AR102" s="24" t="s">
        <v>142</v>
      </c>
      <c r="AT102" s="24" t="s">
        <v>137</v>
      </c>
      <c r="AU102" s="24" t="s">
        <v>82</v>
      </c>
      <c r="AY102" s="24" t="s">
        <v>135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24" t="s">
        <v>80</v>
      </c>
      <c r="BK102" s="186">
        <f>ROUND(I102*H102,2)</f>
        <v>0</v>
      </c>
      <c r="BL102" s="24" t="s">
        <v>142</v>
      </c>
      <c r="BM102" s="24" t="s">
        <v>452</v>
      </c>
    </row>
    <row r="103" spans="2:65" s="12" customFormat="1" ht="13.5">
      <c r="B103" s="196"/>
      <c r="D103" s="188" t="s">
        <v>144</v>
      </c>
      <c r="E103" s="206" t="s">
        <v>5</v>
      </c>
      <c r="F103" s="207" t="s">
        <v>442</v>
      </c>
      <c r="H103" s="205" t="s">
        <v>5</v>
      </c>
      <c r="I103" s="201"/>
      <c r="L103" s="196"/>
      <c r="M103" s="202"/>
      <c r="N103" s="203"/>
      <c r="O103" s="203"/>
      <c r="P103" s="203"/>
      <c r="Q103" s="203"/>
      <c r="R103" s="203"/>
      <c r="S103" s="203"/>
      <c r="T103" s="204"/>
      <c r="AT103" s="205" t="s">
        <v>144</v>
      </c>
      <c r="AU103" s="205" t="s">
        <v>82</v>
      </c>
      <c r="AV103" s="12" t="s">
        <v>80</v>
      </c>
      <c r="AW103" s="12" t="s">
        <v>35</v>
      </c>
      <c r="AX103" s="12" t="s">
        <v>72</v>
      </c>
      <c r="AY103" s="205" t="s">
        <v>135</v>
      </c>
    </row>
    <row r="104" spans="2:65" s="11" customFormat="1" ht="13.5">
      <c r="B104" s="187"/>
      <c r="D104" s="188" t="s">
        <v>144</v>
      </c>
      <c r="E104" s="189" t="s">
        <v>5</v>
      </c>
      <c r="F104" s="190" t="s">
        <v>443</v>
      </c>
      <c r="H104" s="191">
        <v>37.619999999999997</v>
      </c>
      <c r="I104" s="192"/>
      <c r="L104" s="187"/>
      <c r="M104" s="193"/>
      <c r="N104" s="194"/>
      <c r="O104" s="194"/>
      <c r="P104" s="194"/>
      <c r="Q104" s="194"/>
      <c r="R104" s="194"/>
      <c r="S104" s="194"/>
      <c r="T104" s="195"/>
      <c r="AT104" s="189" t="s">
        <v>144</v>
      </c>
      <c r="AU104" s="189" t="s">
        <v>82</v>
      </c>
      <c r="AV104" s="11" t="s">
        <v>82</v>
      </c>
      <c r="AW104" s="11" t="s">
        <v>35</v>
      </c>
      <c r="AX104" s="11" t="s">
        <v>72</v>
      </c>
      <c r="AY104" s="189" t="s">
        <v>135</v>
      </c>
    </row>
    <row r="105" spans="2:65" s="14" customFormat="1" ht="13.5">
      <c r="B105" s="229"/>
      <c r="D105" s="188" t="s">
        <v>144</v>
      </c>
      <c r="E105" s="230" t="s">
        <v>5</v>
      </c>
      <c r="F105" s="231" t="s">
        <v>237</v>
      </c>
      <c r="H105" s="232">
        <v>37.619999999999997</v>
      </c>
      <c r="I105" s="233"/>
      <c r="L105" s="229"/>
      <c r="M105" s="234"/>
      <c r="N105" s="235"/>
      <c r="O105" s="235"/>
      <c r="P105" s="235"/>
      <c r="Q105" s="235"/>
      <c r="R105" s="235"/>
      <c r="S105" s="235"/>
      <c r="T105" s="236"/>
      <c r="AT105" s="230" t="s">
        <v>144</v>
      </c>
      <c r="AU105" s="230" t="s">
        <v>82</v>
      </c>
      <c r="AV105" s="14" t="s">
        <v>151</v>
      </c>
      <c r="AW105" s="14" t="s">
        <v>35</v>
      </c>
      <c r="AX105" s="14" t="s">
        <v>72</v>
      </c>
      <c r="AY105" s="230" t="s">
        <v>135</v>
      </c>
    </row>
    <row r="106" spans="2:65" s="12" customFormat="1" ht="13.5">
      <c r="B106" s="196"/>
      <c r="D106" s="188" t="s">
        <v>144</v>
      </c>
      <c r="E106" s="206" t="s">
        <v>5</v>
      </c>
      <c r="F106" s="207" t="s">
        <v>444</v>
      </c>
      <c r="H106" s="205" t="s">
        <v>5</v>
      </c>
      <c r="I106" s="201"/>
      <c r="L106" s="196"/>
      <c r="M106" s="202"/>
      <c r="N106" s="203"/>
      <c r="O106" s="203"/>
      <c r="P106" s="203"/>
      <c r="Q106" s="203"/>
      <c r="R106" s="203"/>
      <c r="S106" s="203"/>
      <c r="T106" s="204"/>
      <c r="AT106" s="205" t="s">
        <v>144</v>
      </c>
      <c r="AU106" s="205" t="s">
        <v>82</v>
      </c>
      <c r="AV106" s="12" t="s">
        <v>80</v>
      </c>
      <c r="AW106" s="12" t="s">
        <v>35</v>
      </c>
      <c r="AX106" s="12" t="s">
        <v>72</v>
      </c>
      <c r="AY106" s="205" t="s">
        <v>135</v>
      </c>
    </row>
    <row r="107" spans="2:65" s="11" customFormat="1" ht="13.5">
      <c r="B107" s="187"/>
      <c r="D107" s="188" t="s">
        <v>144</v>
      </c>
      <c r="E107" s="189" t="s">
        <v>5</v>
      </c>
      <c r="F107" s="190" t="s">
        <v>445</v>
      </c>
      <c r="H107" s="191">
        <v>99.45</v>
      </c>
      <c r="I107" s="192"/>
      <c r="L107" s="187"/>
      <c r="M107" s="193"/>
      <c r="N107" s="194"/>
      <c r="O107" s="194"/>
      <c r="P107" s="194"/>
      <c r="Q107" s="194"/>
      <c r="R107" s="194"/>
      <c r="S107" s="194"/>
      <c r="T107" s="195"/>
      <c r="AT107" s="189" t="s">
        <v>144</v>
      </c>
      <c r="AU107" s="189" t="s">
        <v>82</v>
      </c>
      <c r="AV107" s="11" t="s">
        <v>82</v>
      </c>
      <c r="AW107" s="11" t="s">
        <v>35</v>
      </c>
      <c r="AX107" s="11" t="s">
        <v>72</v>
      </c>
      <c r="AY107" s="189" t="s">
        <v>135</v>
      </c>
    </row>
    <row r="108" spans="2:65" s="14" customFormat="1" ht="13.5">
      <c r="B108" s="229"/>
      <c r="D108" s="188" t="s">
        <v>144</v>
      </c>
      <c r="E108" s="230" t="s">
        <v>5</v>
      </c>
      <c r="F108" s="231" t="s">
        <v>237</v>
      </c>
      <c r="H108" s="232">
        <v>99.45</v>
      </c>
      <c r="I108" s="233"/>
      <c r="L108" s="229"/>
      <c r="M108" s="234"/>
      <c r="N108" s="235"/>
      <c r="O108" s="235"/>
      <c r="P108" s="235"/>
      <c r="Q108" s="235"/>
      <c r="R108" s="235"/>
      <c r="S108" s="235"/>
      <c r="T108" s="236"/>
      <c r="AT108" s="230" t="s">
        <v>144</v>
      </c>
      <c r="AU108" s="230" t="s">
        <v>82</v>
      </c>
      <c r="AV108" s="14" t="s">
        <v>151</v>
      </c>
      <c r="AW108" s="14" t="s">
        <v>35</v>
      </c>
      <c r="AX108" s="14" t="s">
        <v>72</v>
      </c>
      <c r="AY108" s="230" t="s">
        <v>135</v>
      </c>
    </row>
    <row r="109" spans="2:65" s="13" customFormat="1" ht="13.5">
      <c r="B109" s="208"/>
      <c r="D109" s="188" t="s">
        <v>144</v>
      </c>
      <c r="E109" s="209" t="s">
        <v>5</v>
      </c>
      <c r="F109" s="210" t="s">
        <v>162</v>
      </c>
      <c r="H109" s="211">
        <v>137.07</v>
      </c>
      <c r="I109" s="212"/>
      <c r="L109" s="208"/>
      <c r="M109" s="213"/>
      <c r="N109" s="214"/>
      <c r="O109" s="214"/>
      <c r="P109" s="214"/>
      <c r="Q109" s="214"/>
      <c r="R109" s="214"/>
      <c r="S109" s="214"/>
      <c r="T109" s="215"/>
      <c r="AT109" s="216" t="s">
        <v>144</v>
      </c>
      <c r="AU109" s="216" t="s">
        <v>82</v>
      </c>
      <c r="AV109" s="13" t="s">
        <v>142</v>
      </c>
      <c r="AW109" s="13" t="s">
        <v>35</v>
      </c>
      <c r="AX109" s="13" t="s">
        <v>72</v>
      </c>
      <c r="AY109" s="216" t="s">
        <v>135</v>
      </c>
    </row>
    <row r="110" spans="2:65" s="11" customFormat="1" ht="13.5">
      <c r="B110" s="187"/>
      <c r="D110" s="188" t="s">
        <v>144</v>
      </c>
      <c r="E110" s="189" t="s">
        <v>5</v>
      </c>
      <c r="F110" s="190" t="s">
        <v>453</v>
      </c>
      <c r="H110" s="191">
        <v>54.828000000000003</v>
      </c>
      <c r="I110" s="192"/>
      <c r="L110" s="187"/>
      <c r="M110" s="193"/>
      <c r="N110" s="194"/>
      <c r="O110" s="194"/>
      <c r="P110" s="194"/>
      <c r="Q110" s="194"/>
      <c r="R110" s="194"/>
      <c r="S110" s="194"/>
      <c r="T110" s="195"/>
      <c r="AT110" s="189" t="s">
        <v>144</v>
      </c>
      <c r="AU110" s="189" t="s">
        <v>82</v>
      </c>
      <c r="AV110" s="11" t="s">
        <v>82</v>
      </c>
      <c r="AW110" s="11" t="s">
        <v>35</v>
      </c>
      <c r="AX110" s="11" t="s">
        <v>80</v>
      </c>
      <c r="AY110" s="189" t="s">
        <v>135</v>
      </c>
    </row>
    <row r="111" spans="2:65" s="12" customFormat="1" ht="13.5">
      <c r="B111" s="196"/>
      <c r="D111" s="197" t="s">
        <v>144</v>
      </c>
      <c r="E111" s="198" t="s">
        <v>5</v>
      </c>
      <c r="F111" s="199" t="s">
        <v>447</v>
      </c>
      <c r="H111" s="200" t="s">
        <v>5</v>
      </c>
      <c r="I111" s="201"/>
      <c r="L111" s="196"/>
      <c r="M111" s="202"/>
      <c r="N111" s="203"/>
      <c r="O111" s="203"/>
      <c r="P111" s="203"/>
      <c r="Q111" s="203"/>
      <c r="R111" s="203"/>
      <c r="S111" s="203"/>
      <c r="T111" s="204"/>
      <c r="AT111" s="205" t="s">
        <v>144</v>
      </c>
      <c r="AU111" s="205" t="s">
        <v>82</v>
      </c>
      <c r="AV111" s="12" t="s">
        <v>80</v>
      </c>
      <c r="AW111" s="12" t="s">
        <v>35</v>
      </c>
      <c r="AX111" s="12" t="s">
        <v>72</v>
      </c>
      <c r="AY111" s="205" t="s">
        <v>135</v>
      </c>
    </row>
    <row r="112" spans="2:65" s="1" customFormat="1" ht="31.5" customHeight="1">
      <c r="B112" s="174"/>
      <c r="C112" s="175" t="s">
        <v>173</v>
      </c>
      <c r="D112" s="175" t="s">
        <v>137</v>
      </c>
      <c r="E112" s="176" t="s">
        <v>174</v>
      </c>
      <c r="F112" s="177" t="s">
        <v>454</v>
      </c>
      <c r="G112" s="178" t="s">
        <v>154</v>
      </c>
      <c r="H112" s="179">
        <v>27.414000000000001</v>
      </c>
      <c r="I112" s="180"/>
      <c r="J112" s="181">
        <f>ROUND(I112*H112,2)</f>
        <v>0</v>
      </c>
      <c r="K112" s="177" t="s">
        <v>141</v>
      </c>
      <c r="L112" s="41"/>
      <c r="M112" s="182" t="s">
        <v>5</v>
      </c>
      <c r="N112" s="183" t="s">
        <v>43</v>
      </c>
      <c r="O112" s="42"/>
      <c r="P112" s="184">
        <f>O112*H112</f>
        <v>0</v>
      </c>
      <c r="Q112" s="184">
        <v>0</v>
      </c>
      <c r="R112" s="184">
        <f>Q112*H112</f>
        <v>0</v>
      </c>
      <c r="S112" s="184">
        <v>0</v>
      </c>
      <c r="T112" s="185">
        <f>S112*H112</f>
        <v>0</v>
      </c>
      <c r="AR112" s="24" t="s">
        <v>142</v>
      </c>
      <c r="AT112" s="24" t="s">
        <v>137</v>
      </c>
      <c r="AU112" s="24" t="s">
        <v>82</v>
      </c>
      <c r="AY112" s="24" t="s">
        <v>135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24" t="s">
        <v>80</v>
      </c>
      <c r="BK112" s="186">
        <f>ROUND(I112*H112,2)</f>
        <v>0</v>
      </c>
      <c r="BL112" s="24" t="s">
        <v>142</v>
      </c>
      <c r="BM112" s="24" t="s">
        <v>455</v>
      </c>
    </row>
    <row r="113" spans="2:65" s="11" customFormat="1" ht="13.5">
      <c r="B113" s="187"/>
      <c r="D113" s="197" t="s">
        <v>144</v>
      </c>
      <c r="E113" s="237" t="s">
        <v>5</v>
      </c>
      <c r="F113" s="217" t="s">
        <v>456</v>
      </c>
      <c r="H113" s="218">
        <v>27.414000000000001</v>
      </c>
      <c r="I113" s="192"/>
      <c r="L113" s="187"/>
      <c r="M113" s="193"/>
      <c r="N113" s="194"/>
      <c r="O113" s="194"/>
      <c r="P113" s="194"/>
      <c r="Q113" s="194"/>
      <c r="R113" s="194"/>
      <c r="S113" s="194"/>
      <c r="T113" s="195"/>
      <c r="AT113" s="189" t="s">
        <v>144</v>
      </c>
      <c r="AU113" s="189" t="s">
        <v>82</v>
      </c>
      <c r="AV113" s="11" t="s">
        <v>82</v>
      </c>
      <c r="AW113" s="11" t="s">
        <v>35</v>
      </c>
      <c r="AX113" s="11" t="s">
        <v>80</v>
      </c>
      <c r="AY113" s="189" t="s">
        <v>135</v>
      </c>
    </row>
    <row r="114" spans="2:65" s="1" customFormat="1" ht="31.5" customHeight="1">
      <c r="B114" s="174"/>
      <c r="C114" s="175" t="s">
        <v>177</v>
      </c>
      <c r="D114" s="175" t="s">
        <v>137</v>
      </c>
      <c r="E114" s="176" t="s">
        <v>178</v>
      </c>
      <c r="F114" s="177" t="s">
        <v>457</v>
      </c>
      <c r="G114" s="178" t="s">
        <v>180</v>
      </c>
      <c r="H114" s="179">
        <v>282.5</v>
      </c>
      <c r="I114" s="180"/>
      <c r="J114" s="181">
        <f>ROUND(I114*H114,2)</f>
        <v>0</v>
      </c>
      <c r="K114" s="177" t="s">
        <v>141</v>
      </c>
      <c r="L114" s="41"/>
      <c r="M114" s="182" t="s">
        <v>5</v>
      </c>
      <c r="N114" s="183" t="s">
        <v>43</v>
      </c>
      <c r="O114" s="42"/>
      <c r="P114" s="184">
        <f>O114*H114</f>
        <v>0</v>
      </c>
      <c r="Q114" s="184">
        <v>8.4000000000000003E-4</v>
      </c>
      <c r="R114" s="184">
        <f>Q114*H114</f>
        <v>0.23730000000000001</v>
      </c>
      <c r="S114" s="184">
        <v>0</v>
      </c>
      <c r="T114" s="185">
        <f>S114*H114</f>
        <v>0</v>
      </c>
      <c r="AR114" s="24" t="s">
        <v>142</v>
      </c>
      <c r="AT114" s="24" t="s">
        <v>137</v>
      </c>
      <c r="AU114" s="24" t="s">
        <v>82</v>
      </c>
      <c r="AY114" s="24" t="s">
        <v>135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24" t="s">
        <v>80</v>
      </c>
      <c r="BK114" s="186">
        <f>ROUND(I114*H114,2)</f>
        <v>0</v>
      </c>
      <c r="BL114" s="24" t="s">
        <v>142</v>
      </c>
      <c r="BM114" s="24" t="s">
        <v>458</v>
      </c>
    </row>
    <row r="115" spans="2:65" s="12" customFormat="1" ht="13.5">
      <c r="B115" s="196"/>
      <c r="D115" s="188" t="s">
        <v>144</v>
      </c>
      <c r="E115" s="206" t="s">
        <v>5</v>
      </c>
      <c r="F115" s="207" t="s">
        <v>442</v>
      </c>
      <c r="H115" s="205" t="s">
        <v>5</v>
      </c>
      <c r="I115" s="201"/>
      <c r="L115" s="196"/>
      <c r="M115" s="202"/>
      <c r="N115" s="203"/>
      <c r="O115" s="203"/>
      <c r="P115" s="203"/>
      <c r="Q115" s="203"/>
      <c r="R115" s="203"/>
      <c r="S115" s="203"/>
      <c r="T115" s="204"/>
      <c r="AT115" s="205" t="s">
        <v>144</v>
      </c>
      <c r="AU115" s="205" t="s">
        <v>82</v>
      </c>
      <c r="AV115" s="12" t="s">
        <v>80</v>
      </c>
      <c r="AW115" s="12" t="s">
        <v>35</v>
      </c>
      <c r="AX115" s="12" t="s">
        <v>72</v>
      </c>
      <c r="AY115" s="205" t="s">
        <v>135</v>
      </c>
    </row>
    <row r="116" spans="2:65" s="11" customFormat="1" ht="13.5">
      <c r="B116" s="187"/>
      <c r="D116" s="188" t="s">
        <v>144</v>
      </c>
      <c r="E116" s="189" t="s">
        <v>5</v>
      </c>
      <c r="F116" s="190" t="s">
        <v>459</v>
      </c>
      <c r="H116" s="191">
        <v>83.6</v>
      </c>
      <c r="I116" s="192"/>
      <c r="L116" s="187"/>
      <c r="M116" s="193"/>
      <c r="N116" s="194"/>
      <c r="O116" s="194"/>
      <c r="P116" s="194"/>
      <c r="Q116" s="194"/>
      <c r="R116" s="194"/>
      <c r="S116" s="194"/>
      <c r="T116" s="195"/>
      <c r="AT116" s="189" t="s">
        <v>144</v>
      </c>
      <c r="AU116" s="189" t="s">
        <v>82</v>
      </c>
      <c r="AV116" s="11" t="s">
        <v>82</v>
      </c>
      <c r="AW116" s="11" t="s">
        <v>35</v>
      </c>
      <c r="AX116" s="11" t="s">
        <v>72</v>
      </c>
      <c r="AY116" s="189" t="s">
        <v>135</v>
      </c>
    </row>
    <row r="117" spans="2:65" s="14" customFormat="1" ht="13.5">
      <c r="B117" s="229"/>
      <c r="D117" s="188" t="s">
        <v>144</v>
      </c>
      <c r="E117" s="230" t="s">
        <v>5</v>
      </c>
      <c r="F117" s="231" t="s">
        <v>237</v>
      </c>
      <c r="H117" s="232">
        <v>83.6</v>
      </c>
      <c r="I117" s="233"/>
      <c r="L117" s="229"/>
      <c r="M117" s="234"/>
      <c r="N117" s="235"/>
      <c r="O117" s="235"/>
      <c r="P117" s="235"/>
      <c r="Q117" s="235"/>
      <c r="R117" s="235"/>
      <c r="S117" s="235"/>
      <c r="T117" s="236"/>
      <c r="AT117" s="230" t="s">
        <v>144</v>
      </c>
      <c r="AU117" s="230" t="s">
        <v>82</v>
      </c>
      <c r="AV117" s="14" t="s">
        <v>151</v>
      </c>
      <c r="AW117" s="14" t="s">
        <v>35</v>
      </c>
      <c r="AX117" s="14" t="s">
        <v>72</v>
      </c>
      <c r="AY117" s="230" t="s">
        <v>135</v>
      </c>
    </row>
    <row r="118" spans="2:65" s="12" customFormat="1" ht="13.5">
      <c r="B118" s="196"/>
      <c r="D118" s="188" t="s">
        <v>144</v>
      </c>
      <c r="E118" s="206" t="s">
        <v>5</v>
      </c>
      <c r="F118" s="207" t="s">
        <v>444</v>
      </c>
      <c r="H118" s="205" t="s">
        <v>5</v>
      </c>
      <c r="I118" s="201"/>
      <c r="L118" s="196"/>
      <c r="M118" s="202"/>
      <c r="N118" s="203"/>
      <c r="O118" s="203"/>
      <c r="P118" s="203"/>
      <c r="Q118" s="203"/>
      <c r="R118" s="203"/>
      <c r="S118" s="203"/>
      <c r="T118" s="204"/>
      <c r="AT118" s="205" t="s">
        <v>144</v>
      </c>
      <c r="AU118" s="205" t="s">
        <v>82</v>
      </c>
      <c r="AV118" s="12" t="s">
        <v>80</v>
      </c>
      <c r="AW118" s="12" t="s">
        <v>35</v>
      </c>
      <c r="AX118" s="12" t="s">
        <v>72</v>
      </c>
      <c r="AY118" s="205" t="s">
        <v>135</v>
      </c>
    </row>
    <row r="119" spans="2:65" s="11" customFormat="1" ht="13.5">
      <c r="B119" s="187"/>
      <c r="D119" s="188" t="s">
        <v>144</v>
      </c>
      <c r="E119" s="189" t="s">
        <v>5</v>
      </c>
      <c r="F119" s="190" t="s">
        <v>460</v>
      </c>
      <c r="H119" s="191">
        <v>198.9</v>
      </c>
      <c r="I119" s="192"/>
      <c r="L119" s="187"/>
      <c r="M119" s="193"/>
      <c r="N119" s="194"/>
      <c r="O119" s="194"/>
      <c r="P119" s="194"/>
      <c r="Q119" s="194"/>
      <c r="R119" s="194"/>
      <c r="S119" s="194"/>
      <c r="T119" s="195"/>
      <c r="AT119" s="189" t="s">
        <v>144</v>
      </c>
      <c r="AU119" s="189" t="s">
        <v>82</v>
      </c>
      <c r="AV119" s="11" t="s">
        <v>82</v>
      </c>
      <c r="AW119" s="11" t="s">
        <v>35</v>
      </c>
      <c r="AX119" s="11" t="s">
        <v>72</v>
      </c>
      <c r="AY119" s="189" t="s">
        <v>135</v>
      </c>
    </row>
    <row r="120" spans="2:65" s="14" customFormat="1" ht="13.5">
      <c r="B120" s="229"/>
      <c r="D120" s="188" t="s">
        <v>144</v>
      </c>
      <c r="E120" s="230" t="s">
        <v>5</v>
      </c>
      <c r="F120" s="231" t="s">
        <v>237</v>
      </c>
      <c r="H120" s="232">
        <v>198.9</v>
      </c>
      <c r="I120" s="233"/>
      <c r="L120" s="229"/>
      <c r="M120" s="234"/>
      <c r="N120" s="235"/>
      <c r="O120" s="235"/>
      <c r="P120" s="235"/>
      <c r="Q120" s="235"/>
      <c r="R120" s="235"/>
      <c r="S120" s="235"/>
      <c r="T120" s="236"/>
      <c r="AT120" s="230" t="s">
        <v>144</v>
      </c>
      <c r="AU120" s="230" t="s">
        <v>82</v>
      </c>
      <c r="AV120" s="14" t="s">
        <v>151</v>
      </c>
      <c r="AW120" s="14" t="s">
        <v>35</v>
      </c>
      <c r="AX120" s="14" t="s">
        <v>72</v>
      </c>
      <c r="AY120" s="230" t="s">
        <v>135</v>
      </c>
    </row>
    <row r="121" spans="2:65" s="13" customFormat="1" ht="13.5">
      <c r="B121" s="208"/>
      <c r="D121" s="188" t="s">
        <v>144</v>
      </c>
      <c r="E121" s="209" t="s">
        <v>5</v>
      </c>
      <c r="F121" s="210" t="s">
        <v>162</v>
      </c>
      <c r="H121" s="211">
        <v>282.5</v>
      </c>
      <c r="I121" s="212"/>
      <c r="L121" s="208"/>
      <c r="M121" s="213"/>
      <c r="N121" s="214"/>
      <c r="O121" s="214"/>
      <c r="P121" s="214"/>
      <c r="Q121" s="214"/>
      <c r="R121" s="214"/>
      <c r="S121" s="214"/>
      <c r="T121" s="215"/>
      <c r="AT121" s="216" t="s">
        <v>144</v>
      </c>
      <c r="AU121" s="216" t="s">
        <v>82</v>
      </c>
      <c r="AV121" s="13" t="s">
        <v>142</v>
      </c>
      <c r="AW121" s="13" t="s">
        <v>35</v>
      </c>
      <c r="AX121" s="13" t="s">
        <v>80</v>
      </c>
      <c r="AY121" s="216" t="s">
        <v>135</v>
      </c>
    </row>
    <row r="122" spans="2:65" s="12" customFormat="1" ht="13.5">
      <c r="B122" s="196"/>
      <c r="D122" s="197" t="s">
        <v>144</v>
      </c>
      <c r="E122" s="198" t="s">
        <v>5</v>
      </c>
      <c r="F122" s="199" t="s">
        <v>447</v>
      </c>
      <c r="H122" s="200" t="s">
        <v>5</v>
      </c>
      <c r="I122" s="201"/>
      <c r="L122" s="196"/>
      <c r="M122" s="202"/>
      <c r="N122" s="203"/>
      <c r="O122" s="203"/>
      <c r="P122" s="203"/>
      <c r="Q122" s="203"/>
      <c r="R122" s="203"/>
      <c r="S122" s="203"/>
      <c r="T122" s="204"/>
      <c r="AT122" s="205" t="s">
        <v>144</v>
      </c>
      <c r="AU122" s="205" t="s">
        <v>82</v>
      </c>
      <c r="AV122" s="12" t="s">
        <v>80</v>
      </c>
      <c r="AW122" s="12" t="s">
        <v>35</v>
      </c>
      <c r="AX122" s="12" t="s">
        <v>72</v>
      </c>
      <c r="AY122" s="205" t="s">
        <v>135</v>
      </c>
    </row>
    <row r="123" spans="2:65" s="1" customFormat="1" ht="31.5" customHeight="1">
      <c r="B123" s="174"/>
      <c r="C123" s="175" t="s">
        <v>183</v>
      </c>
      <c r="D123" s="175" t="s">
        <v>137</v>
      </c>
      <c r="E123" s="176" t="s">
        <v>189</v>
      </c>
      <c r="F123" s="177" t="s">
        <v>461</v>
      </c>
      <c r="G123" s="178" t="s">
        <v>180</v>
      </c>
      <c r="H123" s="179">
        <v>282.5</v>
      </c>
      <c r="I123" s="180"/>
      <c r="J123" s="181">
        <f>ROUND(I123*H123,2)</f>
        <v>0</v>
      </c>
      <c r="K123" s="177" t="s">
        <v>141</v>
      </c>
      <c r="L123" s="41"/>
      <c r="M123" s="182" t="s">
        <v>5</v>
      </c>
      <c r="N123" s="183" t="s">
        <v>43</v>
      </c>
      <c r="O123" s="42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AR123" s="24" t="s">
        <v>142</v>
      </c>
      <c r="AT123" s="24" t="s">
        <v>137</v>
      </c>
      <c r="AU123" s="24" t="s">
        <v>82</v>
      </c>
      <c r="AY123" s="24" t="s">
        <v>135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24" t="s">
        <v>80</v>
      </c>
      <c r="BK123" s="186">
        <f>ROUND(I123*H123,2)</f>
        <v>0</v>
      </c>
      <c r="BL123" s="24" t="s">
        <v>142</v>
      </c>
      <c r="BM123" s="24" t="s">
        <v>462</v>
      </c>
    </row>
    <row r="124" spans="2:65" s="1" customFormat="1" ht="44.25" customHeight="1">
      <c r="B124" s="174"/>
      <c r="C124" s="175" t="s">
        <v>188</v>
      </c>
      <c r="D124" s="175" t="s">
        <v>137</v>
      </c>
      <c r="E124" s="176" t="s">
        <v>197</v>
      </c>
      <c r="F124" s="177" t="s">
        <v>463</v>
      </c>
      <c r="G124" s="178" t="s">
        <v>154</v>
      </c>
      <c r="H124" s="179">
        <v>68.534999999999997</v>
      </c>
      <c r="I124" s="180"/>
      <c r="J124" s="181">
        <f>ROUND(I124*H124,2)</f>
        <v>0</v>
      </c>
      <c r="K124" s="177" t="s">
        <v>141</v>
      </c>
      <c r="L124" s="41"/>
      <c r="M124" s="182" t="s">
        <v>5</v>
      </c>
      <c r="N124" s="183" t="s">
        <v>43</v>
      </c>
      <c r="O124" s="42"/>
      <c r="P124" s="184">
        <f>O124*H124</f>
        <v>0</v>
      </c>
      <c r="Q124" s="184">
        <v>0</v>
      </c>
      <c r="R124" s="184">
        <f>Q124*H124</f>
        <v>0</v>
      </c>
      <c r="S124" s="184">
        <v>0</v>
      </c>
      <c r="T124" s="185">
        <f>S124*H124</f>
        <v>0</v>
      </c>
      <c r="AR124" s="24" t="s">
        <v>142</v>
      </c>
      <c r="AT124" s="24" t="s">
        <v>137</v>
      </c>
      <c r="AU124" s="24" t="s">
        <v>82</v>
      </c>
      <c r="AY124" s="24" t="s">
        <v>135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24" t="s">
        <v>80</v>
      </c>
      <c r="BK124" s="186">
        <f>ROUND(I124*H124,2)</f>
        <v>0</v>
      </c>
      <c r="BL124" s="24" t="s">
        <v>142</v>
      </c>
      <c r="BM124" s="24" t="s">
        <v>464</v>
      </c>
    </row>
    <row r="125" spans="2:65" s="11" customFormat="1" ht="13.5">
      <c r="B125" s="187"/>
      <c r="D125" s="188" t="s">
        <v>144</v>
      </c>
      <c r="E125" s="189" t="s">
        <v>5</v>
      </c>
      <c r="F125" s="190" t="s">
        <v>465</v>
      </c>
      <c r="H125" s="191">
        <v>68.534999999999997</v>
      </c>
      <c r="I125" s="192"/>
      <c r="L125" s="187"/>
      <c r="M125" s="193"/>
      <c r="N125" s="194"/>
      <c r="O125" s="194"/>
      <c r="P125" s="194"/>
      <c r="Q125" s="194"/>
      <c r="R125" s="194"/>
      <c r="S125" s="194"/>
      <c r="T125" s="195"/>
      <c r="AT125" s="189" t="s">
        <v>144</v>
      </c>
      <c r="AU125" s="189" t="s">
        <v>82</v>
      </c>
      <c r="AV125" s="11" t="s">
        <v>82</v>
      </c>
      <c r="AW125" s="11" t="s">
        <v>35</v>
      </c>
      <c r="AX125" s="11" t="s">
        <v>80</v>
      </c>
      <c r="AY125" s="189" t="s">
        <v>135</v>
      </c>
    </row>
    <row r="126" spans="2:65" s="12" customFormat="1" ht="13.5">
      <c r="B126" s="196"/>
      <c r="D126" s="197" t="s">
        <v>144</v>
      </c>
      <c r="E126" s="198" t="s">
        <v>5</v>
      </c>
      <c r="F126" s="199" t="s">
        <v>447</v>
      </c>
      <c r="H126" s="200" t="s">
        <v>5</v>
      </c>
      <c r="I126" s="201"/>
      <c r="L126" s="196"/>
      <c r="M126" s="202"/>
      <c r="N126" s="203"/>
      <c r="O126" s="203"/>
      <c r="P126" s="203"/>
      <c r="Q126" s="203"/>
      <c r="R126" s="203"/>
      <c r="S126" s="203"/>
      <c r="T126" s="204"/>
      <c r="AT126" s="205" t="s">
        <v>144</v>
      </c>
      <c r="AU126" s="205" t="s">
        <v>82</v>
      </c>
      <c r="AV126" s="12" t="s">
        <v>80</v>
      </c>
      <c r="AW126" s="12" t="s">
        <v>35</v>
      </c>
      <c r="AX126" s="12" t="s">
        <v>72</v>
      </c>
      <c r="AY126" s="205" t="s">
        <v>135</v>
      </c>
    </row>
    <row r="127" spans="2:65" s="1" customFormat="1" ht="44.25" customHeight="1">
      <c r="B127" s="174"/>
      <c r="C127" s="175" t="s">
        <v>192</v>
      </c>
      <c r="D127" s="175" t="s">
        <v>137</v>
      </c>
      <c r="E127" s="176" t="s">
        <v>202</v>
      </c>
      <c r="F127" s="177" t="s">
        <v>466</v>
      </c>
      <c r="G127" s="178" t="s">
        <v>154</v>
      </c>
      <c r="H127" s="179">
        <v>137.07</v>
      </c>
      <c r="I127" s="180"/>
      <c r="J127" s="181">
        <f>ROUND(I127*H127,2)</f>
        <v>0</v>
      </c>
      <c r="K127" s="177" t="s">
        <v>141</v>
      </c>
      <c r="L127" s="41"/>
      <c r="M127" s="182" t="s">
        <v>5</v>
      </c>
      <c r="N127" s="183" t="s">
        <v>43</v>
      </c>
      <c r="O127" s="42"/>
      <c r="P127" s="184">
        <f>O127*H127</f>
        <v>0</v>
      </c>
      <c r="Q127" s="184">
        <v>0</v>
      </c>
      <c r="R127" s="184">
        <f>Q127*H127</f>
        <v>0</v>
      </c>
      <c r="S127" s="184">
        <v>0</v>
      </c>
      <c r="T127" s="185">
        <f>S127*H127</f>
        <v>0</v>
      </c>
      <c r="AR127" s="24" t="s">
        <v>142</v>
      </c>
      <c r="AT127" s="24" t="s">
        <v>137</v>
      </c>
      <c r="AU127" s="24" t="s">
        <v>82</v>
      </c>
      <c r="AY127" s="24" t="s">
        <v>135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24" t="s">
        <v>80</v>
      </c>
      <c r="BK127" s="186">
        <f>ROUND(I127*H127,2)</f>
        <v>0</v>
      </c>
      <c r="BL127" s="24" t="s">
        <v>142</v>
      </c>
      <c r="BM127" s="24" t="s">
        <v>467</v>
      </c>
    </row>
    <row r="128" spans="2:65" s="11" customFormat="1" ht="13.5">
      <c r="B128" s="187"/>
      <c r="D128" s="188" t="s">
        <v>144</v>
      </c>
      <c r="E128" s="189" t="s">
        <v>5</v>
      </c>
      <c r="F128" s="190" t="s">
        <v>468</v>
      </c>
      <c r="H128" s="191">
        <v>137.07</v>
      </c>
      <c r="I128" s="192"/>
      <c r="L128" s="187"/>
      <c r="M128" s="193"/>
      <c r="N128" s="194"/>
      <c r="O128" s="194"/>
      <c r="P128" s="194"/>
      <c r="Q128" s="194"/>
      <c r="R128" s="194"/>
      <c r="S128" s="194"/>
      <c r="T128" s="195"/>
      <c r="AT128" s="189" t="s">
        <v>144</v>
      </c>
      <c r="AU128" s="189" t="s">
        <v>82</v>
      </c>
      <c r="AV128" s="11" t="s">
        <v>82</v>
      </c>
      <c r="AW128" s="11" t="s">
        <v>35</v>
      </c>
      <c r="AX128" s="11" t="s">
        <v>80</v>
      </c>
      <c r="AY128" s="189" t="s">
        <v>135</v>
      </c>
    </row>
    <row r="129" spans="2:65" s="12" customFormat="1" ht="13.5">
      <c r="B129" s="196"/>
      <c r="D129" s="197" t="s">
        <v>144</v>
      </c>
      <c r="E129" s="198" t="s">
        <v>5</v>
      </c>
      <c r="F129" s="199" t="s">
        <v>447</v>
      </c>
      <c r="H129" s="200" t="s">
        <v>5</v>
      </c>
      <c r="I129" s="201"/>
      <c r="L129" s="196"/>
      <c r="M129" s="202"/>
      <c r="N129" s="203"/>
      <c r="O129" s="203"/>
      <c r="P129" s="203"/>
      <c r="Q129" s="203"/>
      <c r="R129" s="203"/>
      <c r="S129" s="203"/>
      <c r="T129" s="204"/>
      <c r="AT129" s="205" t="s">
        <v>144</v>
      </c>
      <c r="AU129" s="205" t="s">
        <v>82</v>
      </c>
      <c r="AV129" s="12" t="s">
        <v>80</v>
      </c>
      <c r="AW129" s="12" t="s">
        <v>35</v>
      </c>
      <c r="AX129" s="12" t="s">
        <v>72</v>
      </c>
      <c r="AY129" s="205" t="s">
        <v>135</v>
      </c>
    </row>
    <row r="130" spans="2:65" s="1" customFormat="1" ht="44.25" customHeight="1">
      <c r="B130" s="174"/>
      <c r="C130" s="175" t="s">
        <v>196</v>
      </c>
      <c r="D130" s="175" t="s">
        <v>137</v>
      </c>
      <c r="E130" s="176" t="s">
        <v>207</v>
      </c>
      <c r="F130" s="177" t="s">
        <v>469</v>
      </c>
      <c r="G130" s="178" t="s">
        <v>154</v>
      </c>
      <c r="H130" s="179">
        <v>274.14</v>
      </c>
      <c r="I130" s="180"/>
      <c r="J130" s="181">
        <f>ROUND(I130*H130,2)</f>
        <v>0</v>
      </c>
      <c r="K130" s="177" t="s">
        <v>141</v>
      </c>
      <c r="L130" s="41"/>
      <c r="M130" s="182" t="s">
        <v>5</v>
      </c>
      <c r="N130" s="183" t="s">
        <v>43</v>
      </c>
      <c r="O130" s="42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AR130" s="24" t="s">
        <v>142</v>
      </c>
      <c r="AT130" s="24" t="s">
        <v>137</v>
      </c>
      <c r="AU130" s="24" t="s">
        <v>82</v>
      </c>
      <c r="AY130" s="24" t="s">
        <v>135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24" t="s">
        <v>80</v>
      </c>
      <c r="BK130" s="186">
        <f>ROUND(I130*H130,2)</f>
        <v>0</v>
      </c>
      <c r="BL130" s="24" t="s">
        <v>142</v>
      </c>
      <c r="BM130" s="24" t="s">
        <v>470</v>
      </c>
    </row>
    <row r="131" spans="2:65" s="11" customFormat="1" ht="13.5">
      <c r="B131" s="187"/>
      <c r="D131" s="197" t="s">
        <v>144</v>
      </c>
      <c r="E131" s="237" t="s">
        <v>5</v>
      </c>
      <c r="F131" s="217" t="s">
        <v>471</v>
      </c>
      <c r="H131" s="218">
        <v>274.14</v>
      </c>
      <c r="I131" s="192"/>
      <c r="L131" s="187"/>
      <c r="M131" s="193"/>
      <c r="N131" s="194"/>
      <c r="O131" s="194"/>
      <c r="P131" s="194"/>
      <c r="Q131" s="194"/>
      <c r="R131" s="194"/>
      <c r="S131" s="194"/>
      <c r="T131" s="195"/>
      <c r="AT131" s="189" t="s">
        <v>144</v>
      </c>
      <c r="AU131" s="189" t="s">
        <v>82</v>
      </c>
      <c r="AV131" s="11" t="s">
        <v>82</v>
      </c>
      <c r="AW131" s="11" t="s">
        <v>35</v>
      </c>
      <c r="AX131" s="11" t="s">
        <v>80</v>
      </c>
      <c r="AY131" s="189" t="s">
        <v>135</v>
      </c>
    </row>
    <row r="132" spans="2:65" s="1" customFormat="1" ht="22.5" customHeight="1">
      <c r="B132" s="174"/>
      <c r="C132" s="175" t="s">
        <v>201</v>
      </c>
      <c r="D132" s="175" t="s">
        <v>137</v>
      </c>
      <c r="E132" s="176" t="s">
        <v>212</v>
      </c>
      <c r="F132" s="177" t="s">
        <v>213</v>
      </c>
      <c r="G132" s="178" t="s">
        <v>154</v>
      </c>
      <c r="H132" s="179">
        <v>337.87</v>
      </c>
      <c r="I132" s="180"/>
      <c r="J132" s="181">
        <f>ROUND(I132*H132,2)</f>
        <v>0</v>
      </c>
      <c r="K132" s="177" t="s">
        <v>141</v>
      </c>
      <c r="L132" s="41"/>
      <c r="M132" s="182" t="s">
        <v>5</v>
      </c>
      <c r="N132" s="183" t="s">
        <v>43</v>
      </c>
      <c r="O132" s="42"/>
      <c r="P132" s="184">
        <f>O132*H132</f>
        <v>0</v>
      </c>
      <c r="Q132" s="184">
        <v>0</v>
      </c>
      <c r="R132" s="184">
        <f>Q132*H132</f>
        <v>0</v>
      </c>
      <c r="S132" s="184">
        <v>0</v>
      </c>
      <c r="T132" s="185">
        <f>S132*H132</f>
        <v>0</v>
      </c>
      <c r="AR132" s="24" t="s">
        <v>142</v>
      </c>
      <c r="AT132" s="24" t="s">
        <v>137</v>
      </c>
      <c r="AU132" s="24" t="s">
        <v>82</v>
      </c>
      <c r="AY132" s="24" t="s">
        <v>135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24" t="s">
        <v>80</v>
      </c>
      <c r="BK132" s="186">
        <f>ROUND(I132*H132,2)</f>
        <v>0</v>
      </c>
      <c r="BL132" s="24" t="s">
        <v>142</v>
      </c>
      <c r="BM132" s="24" t="s">
        <v>472</v>
      </c>
    </row>
    <row r="133" spans="2:65" s="1" customFormat="1" ht="22.5" customHeight="1">
      <c r="B133" s="174"/>
      <c r="C133" s="175" t="s">
        <v>206</v>
      </c>
      <c r="D133" s="175" t="s">
        <v>137</v>
      </c>
      <c r="E133" s="176" t="s">
        <v>215</v>
      </c>
      <c r="F133" s="177" t="s">
        <v>473</v>
      </c>
      <c r="G133" s="178" t="s">
        <v>217</v>
      </c>
      <c r="H133" s="179">
        <v>608.16600000000005</v>
      </c>
      <c r="I133" s="180"/>
      <c r="J133" s="181">
        <f>ROUND(I133*H133,2)</f>
        <v>0</v>
      </c>
      <c r="K133" s="177" t="s">
        <v>141</v>
      </c>
      <c r="L133" s="41"/>
      <c r="M133" s="182" t="s">
        <v>5</v>
      </c>
      <c r="N133" s="183" t="s">
        <v>43</v>
      </c>
      <c r="O133" s="42"/>
      <c r="P133" s="184">
        <f>O133*H133</f>
        <v>0</v>
      </c>
      <c r="Q133" s="184">
        <v>0</v>
      </c>
      <c r="R133" s="184">
        <f>Q133*H133</f>
        <v>0</v>
      </c>
      <c r="S133" s="184">
        <v>0</v>
      </c>
      <c r="T133" s="185">
        <f>S133*H133</f>
        <v>0</v>
      </c>
      <c r="AR133" s="24" t="s">
        <v>142</v>
      </c>
      <c r="AT133" s="24" t="s">
        <v>137</v>
      </c>
      <c r="AU133" s="24" t="s">
        <v>82</v>
      </c>
      <c r="AY133" s="24" t="s">
        <v>135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24" t="s">
        <v>80</v>
      </c>
      <c r="BK133" s="186">
        <f>ROUND(I133*H133,2)</f>
        <v>0</v>
      </c>
      <c r="BL133" s="24" t="s">
        <v>142</v>
      </c>
      <c r="BM133" s="24" t="s">
        <v>474</v>
      </c>
    </row>
    <row r="134" spans="2:65" s="11" customFormat="1" ht="13.5">
      <c r="B134" s="187"/>
      <c r="D134" s="197" t="s">
        <v>144</v>
      </c>
      <c r="E134" s="237" t="s">
        <v>5</v>
      </c>
      <c r="F134" s="217" t="s">
        <v>475</v>
      </c>
      <c r="H134" s="218">
        <v>608.16600000000005</v>
      </c>
      <c r="I134" s="192"/>
      <c r="L134" s="187"/>
      <c r="M134" s="193"/>
      <c r="N134" s="194"/>
      <c r="O134" s="194"/>
      <c r="P134" s="194"/>
      <c r="Q134" s="194"/>
      <c r="R134" s="194"/>
      <c r="S134" s="194"/>
      <c r="T134" s="195"/>
      <c r="AT134" s="189" t="s">
        <v>144</v>
      </c>
      <c r="AU134" s="189" t="s">
        <v>82</v>
      </c>
      <c r="AV134" s="11" t="s">
        <v>82</v>
      </c>
      <c r="AW134" s="11" t="s">
        <v>35</v>
      </c>
      <c r="AX134" s="11" t="s">
        <v>80</v>
      </c>
      <c r="AY134" s="189" t="s">
        <v>135</v>
      </c>
    </row>
    <row r="135" spans="2:65" s="1" customFormat="1" ht="31.5" customHeight="1">
      <c r="B135" s="174"/>
      <c r="C135" s="175" t="s">
        <v>211</v>
      </c>
      <c r="D135" s="175" t="s">
        <v>137</v>
      </c>
      <c r="E135" s="176" t="s">
        <v>220</v>
      </c>
      <c r="F135" s="177" t="s">
        <v>476</v>
      </c>
      <c r="G135" s="178" t="s">
        <v>154</v>
      </c>
      <c r="H135" s="179">
        <v>93.69</v>
      </c>
      <c r="I135" s="180"/>
      <c r="J135" s="181">
        <f>ROUND(I135*H135,2)</f>
        <v>0</v>
      </c>
      <c r="K135" s="177" t="s">
        <v>141</v>
      </c>
      <c r="L135" s="41"/>
      <c r="M135" s="182" t="s">
        <v>5</v>
      </c>
      <c r="N135" s="183" t="s">
        <v>43</v>
      </c>
      <c r="O135" s="42"/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AR135" s="24" t="s">
        <v>142</v>
      </c>
      <c r="AT135" s="24" t="s">
        <v>137</v>
      </c>
      <c r="AU135" s="24" t="s">
        <v>82</v>
      </c>
      <c r="AY135" s="24" t="s">
        <v>135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24" t="s">
        <v>80</v>
      </c>
      <c r="BK135" s="186">
        <f>ROUND(I135*H135,2)</f>
        <v>0</v>
      </c>
      <c r="BL135" s="24" t="s">
        <v>142</v>
      </c>
      <c r="BM135" s="24" t="s">
        <v>477</v>
      </c>
    </row>
    <row r="136" spans="2:65" s="11" customFormat="1" ht="13.5">
      <c r="B136" s="187"/>
      <c r="D136" s="188" t="s">
        <v>144</v>
      </c>
      <c r="E136" s="189" t="s">
        <v>5</v>
      </c>
      <c r="F136" s="190" t="s">
        <v>478</v>
      </c>
      <c r="H136" s="191">
        <v>93.69</v>
      </c>
      <c r="I136" s="192"/>
      <c r="L136" s="187"/>
      <c r="M136" s="193"/>
      <c r="N136" s="194"/>
      <c r="O136" s="194"/>
      <c r="P136" s="194"/>
      <c r="Q136" s="194"/>
      <c r="R136" s="194"/>
      <c r="S136" s="194"/>
      <c r="T136" s="195"/>
      <c r="AT136" s="189" t="s">
        <v>144</v>
      </c>
      <c r="AU136" s="189" t="s">
        <v>82</v>
      </c>
      <c r="AV136" s="11" t="s">
        <v>82</v>
      </c>
      <c r="AW136" s="11" t="s">
        <v>35</v>
      </c>
      <c r="AX136" s="11" t="s">
        <v>80</v>
      </c>
      <c r="AY136" s="189" t="s">
        <v>135</v>
      </c>
    </row>
    <row r="137" spans="2:65" s="12" customFormat="1" ht="13.5">
      <c r="B137" s="196"/>
      <c r="D137" s="197" t="s">
        <v>144</v>
      </c>
      <c r="E137" s="198" t="s">
        <v>5</v>
      </c>
      <c r="F137" s="199" t="s">
        <v>447</v>
      </c>
      <c r="H137" s="200" t="s">
        <v>5</v>
      </c>
      <c r="I137" s="201"/>
      <c r="L137" s="196"/>
      <c r="M137" s="202"/>
      <c r="N137" s="203"/>
      <c r="O137" s="203"/>
      <c r="P137" s="203"/>
      <c r="Q137" s="203"/>
      <c r="R137" s="203"/>
      <c r="S137" s="203"/>
      <c r="T137" s="204"/>
      <c r="AT137" s="205" t="s">
        <v>144</v>
      </c>
      <c r="AU137" s="205" t="s">
        <v>82</v>
      </c>
      <c r="AV137" s="12" t="s">
        <v>80</v>
      </c>
      <c r="AW137" s="12" t="s">
        <v>35</v>
      </c>
      <c r="AX137" s="12" t="s">
        <v>72</v>
      </c>
      <c r="AY137" s="205" t="s">
        <v>135</v>
      </c>
    </row>
    <row r="138" spans="2:65" s="1" customFormat="1" ht="22.5" customHeight="1">
      <c r="B138" s="174"/>
      <c r="C138" s="219" t="s">
        <v>11</v>
      </c>
      <c r="D138" s="219" t="s">
        <v>225</v>
      </c>
      <c r="E138" s="220" t="s">
        <v>226</v>
      </c>
      <c r="F138" s="221" t="s">
        <v>227</v>
      </c>
      <c r="G138" s="222" t="s">
        <v>217</v>
      </c>
      <c r="H138" s="223">
        <v>187.38</v>
      </c>
      <c r="I138" s="224"/>
      <c r="J138" s="225">
        <f>ROUND(I138*H138,2)</f>
        <v>0</v>
      </c>
      <c r="K138" s="221" t="s">
        <v>141</v>
      </c>
      <c r="L138" s="226"/>
      <c r="M138" s="227" t="s">
        <v>5</v>
      </c>
      <c r="N138" s="228" t="s">
        <v>43</v>
      </c>
      <c r="O138" s="42"/>
      <c r="P138" s="184">
        <f>O138*H138</f>
        <v>0</v>
      </c>
      <c r="Q138" s="184">
        <v>1</v>
      </c>
      <c r="R138" s="184">
        <f>Q138*H138</f>
        <v>187.38</v>
      </c>
      <c r="S138" s="184">
        <v>0</v>
      </c>
      <c r="T138" s="185">
        <f>S138*H138</f>
        <v>0</v>
      </c>
      <c r="AR138" s="24" t="s">
        <v>183</v>
      </c>
      <c r="AT138" s="24" t="s">
        <v>225</v>
      </c>
      <c r="AU138" s="24" t="s">
        <v>82</v>
      </c>
      <c r="AY138" s="24" t="s">
        <v>135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24" t="s">
        <v>80</v>
      </c>
      <c r="BK138" s="186">
        <f>ROUND(I138*H138,2)</f>
        <v>0</v>
      </c>
      <c r="BL138" s="24" t="s">
        <v>142</v>
      </c>
      <c r="BM138" s="24" t="s">
        <v>479</v>
      </c>
    </row>
    <row r="139" spans="2:65" s="11" customFormat="1" ht="13.5">
      <c r="B139" s="187"/>
      <c r="D139" s="197" t="s">
        <v>144</v>
      </c>
      <c r="E139" s="237" t="s">
        <v>5</v>
      </c>
      <c r="F139" s="217" t="s">
        <v>480</v>
      </c>
      <c r="H139" s="218">
        <v>187.38</v>
      </c>
      <c r="I139" s="192"/>
      <c r="L139" s="187"/>
      <c r="M139" s="193"/>
      <c r="N139" s="194"/>
      <c r="O139" s="194"/>
      <c r="P139" s="194"/>
      <c r="Q139" s="194"/>
      <c r="R139" s="194"/>
      <c r="S139" s="194"/>
      <c r="T139" s="195"/>
      <c r="AT139" s="189" t="s">
        <v>144</v>
      </c>
      <c r="AU139" s="189" t="s">
        <v>82</v>
      </c>
      <c r="AV139" s="11" t="s">
        <v>82</v>
      </c>
      <c r="AW139" s="11" t="s">
        <v>35</v>
      </c>
      <c r="AX139" s="11" t="s">
        <v>80</v>
      </c>
      <c r="AY139" s="189" t="s">
        <v>135</v>
      </c>
    </row>
    <row r="140" spans="2:65" s="1" customFormat="1" ht="44.25" customHeight="1">
      <c r="B140" s="174"/>
      <c r="C140" s="175" t="s">
        <v>219</v>
      </c>
      <c r="D140" s="175" t="s">
        <v>137</v>
      </c>
      <c r="E140" s="176" t="s">
        <v>231</v>
      </c>
      <c r="F140" s="177" t="s">
        <v>481</v>
      </c>
      <c r="G140" s="178" t="s">
        <v>154</v>
      </c>
      <c r="H140" s="179">
        <v>33.03</v>
      </c>
      <c r="I140" s="180"/>
      <c r="J140" s="181">
        <f>ROUND(I140*H140,2)</f>
        <v>0</v>
      </c>
      <c r="K140" s="177" t="s">
        <v>5</v>
      </c>
      <c r="L140" s="41"/>
      <c r="M140" s="182" t="s">
        <v>5</v>
      </c>
      <c r="N140" s="183" t="s">
        <v>43</v>
      </c>
      <c r="O140" s="42"/>
      <c r="P140" s="184">
        <f>O140*H140</f>
        <v>0</v>
      </c>
      <c r="Q140" s="184">
        <v>0</v>
      </c>
      <c r="R140" s="184">
        <f>Q140*H140</f>
        <v>0</v>
      </c>
      <c r="S140" s="184">
        <v>0</v>
      </c>
      <c r="T140" s="185">
        <f>S140*H140</f>
        <v>0</v>
      </c>
      <c r="AR140" s="24" t="s">
        <v>142</v>
      </c>
      <c r="AT140" s="24" t="s">
        <v>137</v>
      </c>
      <c r="AU140" s="24" t="s">
        <v>82</v>
      </c>
      <c r="AY140" s="24" t="s">
        <v>135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24" t="s">
        <v>80</v>
      </c>
      <c r="BK140" s="186">
        <f>ROUND(I140*H140,2)</f>
        <v>0</v>
      </c>
      <c r="BL140" s="24" t="s">
        <v>142</v>
      </c>
      <c r="BM140" s="24" t="s">
        <v>482</v>
      </c>
    </row>
    <row r="141" spans="2:65" s="12" customFormat="1" ht="13.5">
      <c r="B141" s="196"/>
      <c r="D141" s="188" t="s">
        <v>144</v>
      </c>
      <c r="E141" s="206" t="s">
        <v>5</v>
      </c>
      <c r="F141" s="207" t="s">
        <v>442</v>
      </c>
      <c r="H141" s="205" t="s">
        <v>5</v>
      </c>
      <c r="I141" s="201"/>
      <c r="L141" s="196"/>
      <c r="M141" s="202"/>
      <c r="N141" s="203"/>
      <c r="O141" s="203"/>
      <c r="P141" s="203"/>
      <c r="Q141" s="203"/>
      <c r="R141" s="203"/>
      <c r="S141" s="203"/>
      <c r="T141" s="204"/>
      <c r="AT141" s="205" t="s">
        <v>144</v>
      </c>
      <c r="AU141" s="205" t="s">
        <v>82</v>
      </c>
      <c r="AV141" s="12" t="s">
        <v>80</v>
      </c>
      <c r="AW141" s="12" t="s">
        <v>35</v>
      </c>
      <c r="AX141" s="12" t="s">
        <v>72</v>
      </c>
      <c r="AY141" s="205" t="s">
        <v>135</v>
      </c>
    </row>
    <row r="142" spans="2:65" s="11" customFormat="1" ht="13.5">
      <c r="B142" s="187"/>
      <c r="D142" s="188" t="s">
        <v>144</v>
      </c>
      <c r="E142" s="189" t="s">
        <v>5</v>
      </c>
      <c r="F142" s="190" t="s">
        <v>483</v>
      </c>
      <c r="H142" s="191">
        <v>9.9</v>
      </c>
      <c r="I142" s="192"/>
      <c r="L142" s="187"/>
      <c r="M142" s="193"/>
      <c r="N142" s="194"/>
      <c r="O142" s="194"/>
      <c r="P142" s="194"/>
      <c r="Q142" s="194"/>
      <c r="R142" s="194"/>
      <c r="S142" s="194"/>
      <c r="T142" s="195"/>
      <c r="AT142" s="189" t="s">
        <v>144</v>
      </c>
      <c r="AU142" s="189" t="s">
        <v>82</v>
      </c>
      <c r="AV142" s="11" t="s">
        <v>82</v>
      </c>
      <c r="AW142" s="11" t="s">
        <v>35</v>
      </c>
      <c r="AX142" s="11" t="s">
        <v>72</v>
      </c>
      <c r="AY142" s="189" t="s">
        <v>135</v>
      </c>
    </row>
    <row r="143" spans="2:65" s="14" customFormat="1" ht="13.5">
      <c r="B143" s="229"/>
      <c r="D143" s="188" t="s">
        <v>144</v>
      </c>
      <c r="E143" s="230" t="s">
        <v>5</v>
      </c>
      <c r="F143" s="231" t="s">
        <v>237</v>
      </c>
      <c r="H143" s="232">
        <v>9.9</v>
      </c>
      <c r="I143" s="233"/>
      <c r="L143" s="229"/>
      <c r="M143" s="234"/>
      <c r="N143" s="235"/>
      <c r="O143" s="235"/>
      <c r="P143" s="235"/>
      <c r="Q143" s="235"/>
      <c r="R143" s="235"/>
      <c r="S143" s="235"/>
      <c r="T143" s="236"/>
      <c r="AT143" s="230" t="s">
        <v>144</v>
      </c>
      <c r="AU143" s="230" t="s">
        <v>82</v>
      </c>
      <c r="AV143" s="14" t="s">
        <v>151</v>
      </c>
      <c r="AW143" s="14" t="s">
        <v>35</v>
      </c>
      <c r="AX143" s="14" t="s">
        <v>72</v>
      </c>
      <c r="AY143" s="230" t="s">
        <v>135</v>
      </c>
    </row>
    <row r="144" spans="2:65" s="12" customFormat="1" ht="13.5">
      <c r="B144" s="196"/>
      <c r="D144" s="188" t="s">
        <v>144</v>
      </c>
      <c r="E144" s="206" t="s">
        <v>5</v>
      </c>
      <c r="F144" s="207" t="s">
        <v>484</v>
      </c>
      <c r="H144" s="205" t="s">
        <v>5</v>
      </c>
      <c r="I144" s="201"/>
      <c r="L144" s="196"/>
      <c r="M144" s="202"/>
      <c r="N144" s="203"/>
      <c r="O144" s="203"/>
      <c r="P144" s="203"/>
      <c r="Q144" s="203"/>
      <c r="R144" s="203"/>
      <c r="S144" s="203"/>
      <c r="T144" s="204"/>
      <c r="AT144" s="205" t="s">
        <v>144</v>
      </c>
      <c r="AU144" s="205" t="s">
        <v>82</v>
      </c>
      <c r="AV144" s="12" t="s">
        <v>80</v>
      </c>
      <c r="AW144" s="12" t="s">
        <v>35</v>
      </c>
      <c r="AX144" s="12" t="s">
        <v>72</v>
      </c>
      <c r="AY144" s="205" t="s">
        <v>135</v>
      </c>
    </row>
    <row r="145" spans="2:65" s="11" customFormat="1" ht="13.5">
      <c r="B145" s="187"/>
      <c r="D145" s="188" t="s">
        <v>144</v>
      </c>
      <c r="E145" s="189" t="s">
        <v>5</v>
      </c>
      <c r="F145" s="190" t="s">
        <v>485</v>
      </c>
      <c r="H145" s="191">
        <v>27</v>
      </c>
      <c r="I145" s="192"/>
      <c r="L145" s="187"/>
      <c r="M145" s="193"/>
      <c r="N145" s="194"/>
      <c r="O145" s="194"/>
      <c r="P145" s="194"/>
      <c r="Q145" s="194"/>
      <c r="R145" s="194"/>
      <c r="S145" s="194"/>
      <c r="T145" s="195"/>
      <c r="AT145" s="189" t="s">
        <v>144</v>
      </c>
      <c r="AU145" s="189" t="s">
        <v>82</v>
      </c>
      <c r="AV145" s="11" t="s">
        <v>82</v>
      </c>
      <c r="AW145" s="11" t="s">
        <v>35</v>
      </c>
      <c r="AX145" s="11" t="s">
        <v>72</v>
      </c>
      <c r="AY145" s="189" t="s">
        <v>135</v>
      </c>
    </row>
    <row r="146" spans="2:65" s="14" customFormat="1" ht="13.5">
      <c r="B146" s="229"/>
      <c r="D146" s="188" t="s">
        <v>144</v>
      </c>
      <c r="E146" s="230" t="s">
        <v>5</v>
      </c>
      <c r="F146" s="231" t="s">
        <v>237</v>
      </c>
      <c r="H146" s="232">
        <v>27</v>
      </c>
      <c r="I146" s="233"/>
      <c r="L146" s="229"/>
      <c r="M146" s="234"/>
      <c r="N146" s="235"/>
      <c r="O146" s="235"/>
      <c r="P146" s="235"/>
      <c r="Q146" s="235"/>
      <c r="R146" s="235"/>
      <c r="S146" s="235"/>
      <c r="T146" s="236"/>
      <c r="AT146" s="230" t="s">
        <v>144</v>
      </c>
      <c r="AU146" s="230" t="s">
        <v>82</v>
      </c>
      <c r="AV146" s="14" t="s">
        <v>151</v>
      </c>
      <c r="AW146" s="14" t="s">
        <v>35</v>
      </c>
      <c r="AX146" s="14" t="s">
        <v>72</v>
      </c>
      <c r="AY146" s="230" t="s">
        <v>135</v>
      </c>
    </row>
    <row r="147" spans="2:65" s="11" customFormat="1" ht="13.5">
      <c r="B147" s="187"/>
      <c r="D147" s="188" t="s">
        <v>144</v>
      </c>
      <c r="E147" s="189" t="s">
        <v>5</v>
      </c>
      <c r="F147" s="190" t="s">
        <v>486</v>
      </c>
      <c r="H147" s="191">
        <v>-0.69099999999999995</v>
      </c>
      <c r="I147" s="192"/>
      <c r="L147" s="187"/>
      <c r="M147" s="193"/>
      <c r="N147" s="194"/>
      <c r="O147" s="194"/>
      <c r="P147" s="194"/>
      <c r="Q147" s="194"/>
      <c r="R147" s="194"/>
      <c r="S147" s="194"/>
      <c r="T147" s="195"/>
      <c r="AT147" s="189" t="s">
        <v>144</v>
      </c>
      <c r="AU147" s="189" t="s">
        <v>82</v>
      </c>
      <c r="AV147" s="11" t="s">
        <v>82</v>
      </c>
      <c r="AW147" s="11" t="s">
        <v>35</v>
      </c>
      <c r="AX147" s="11" t="s">
        <v>72</v>
      </c>
      <c r="AY147" s="189" t="s">
        <v>135</v>
      </c>
    </row>
    <row r="148" spans="2:65" s="11" customFormat="1" ht="13.5">
      <c r="B148" s="187"/>
      <c r="D148" s="188" t="s">
        <v>144</v>
      </c>
      <c r="E148" s="189" t="s">
        <v>5</v>
      </c>
      <c r="F148" s="190" t="s">
        <v>487</v>
      </c>
      <c r="H148" s="191">
        <v>-3.1789999999999998</v>
      </c>
      <c r="I148" s="192"/>
      <c r="L148" s="187"/>
      <c r="M148" s="193"/>
      <c r="N148" s="194"/>
      <c r="O148" s="194"/>
      <c r="P148" s="194"/>
      <c r="Q148" s="194"/>
      <c r="R148" s="194"/>
      <c r="S148" s="194"/>
      <c r="T148" s="195"/>
      <c r="AT148" s="189" t="s">
        <v>144</v>
      </c>
      <c r="AU148" s="189" t="s">
        <v>82</v>
      </c>
      <c r="AV148" s="11" t="s">
        <v>82</v>
      </c>
      <c r="AW148" s="11" t="s">
        <v>35</v>
      </c>
      <c r="AX148" s="11" t="s">
        <v>72</v>
      </c>
      <c r="AY148" s="189" t="s">
        <v>135</v>
      </c>
    </row>
    <row r="149" spans="2:65" s="14" customFormat="1" ht="13.5">
      <c r="B149" s="229"/>
      <c r="D149" s="188" t="s">
        <v>144</v>
      </c>
      <c r="E149" s="230" t="s">
        <v>5</v>
      </c>
      <c r="F149" s="231" t="s">
        <v>488</v>
      </c>
      <c r="H149" s="232">
        <v>-3.87</v>
      </c>
      <c r="I149" s="233"/>
      <c r="L149" s="229"/>
      <c r="M149" s="234"/>
      <c r="N149" s="235"/>
      <c r="O149" s="235"/>
      <c r="P149" s="235"/>
      <c r="Q149" s="235"/>
      <c r="R149" s="235"/>
      <c r="S149" s="235"/>
      <c r="T149" s="236"/>
      <c r="AT149" s="230" t="s">
        <v>144</v>
      </c>
      <c r="AU149" s="230" t="s">
        <v>82</v>
      </c>
      <c r="AV149" s="14" t="s">
        <v>151</v>
      </c>
      <c r="AW149" s="14" t="s">
        <v>35</v>
      </c>
      <c r="AX149" s="14" t="s">
        <v>72</v>
      </c>
      <c r="AY149" s="230" t="s">
        <v>135</v>
      </c>
    </row>
    <row r="150" spans="2:65" s="13" customFormat="1" ht="13.5">
      <c r="B150" s="208"/>
      <c r="D150" s="188" t="s">
        <v>144</v>
      </c>
      <c r="E150" s="209" t="s">
        <v>5</v>
      </c>
      <c r="F150" s="210" t="s">
        <v>162</v>
      </c>
      <c r="H150" s="211">
        <v>33.03</v>
      </c>
      <c r="I150" s="212"/>
      <c r="L150" s="208"/>
      <c r="M150" s="213"/>
      <c r="N150" s="214"/>
      <c r="O150" s="214"/>
      <c r="P150" s="214"/>
      <c r="Q150" s="214"/>
      <c r="R150" s="214"/>
      <c r="S150" s="214"/>
      <c r="T150" s="215"/>
      <c r="AT150" s="216" t="s">
        <v>144</v>
      </c>
      <c r="AU150" s="216" t="s">
        <v>82</v>
      </c>
      <c r="AV150" s="13" t="s">
        <v>142</v>
      </c>
      <c r="AW150" s="13" t="s">
        <v>35</v>
      </c>
      <c r="AX150" s="13" t="s">
        <v>80</v>
      </c>
      <c r="AY150" s="216" t="s">
        <v>135</v>
      </c>
    </row>
    <row r="151" spans="2:65" s="12" customFormat="1" ht="13.5">
      <c r="B151" s="196"/>
      <c r="D151" s="197" t="s">
        <v>144</v>
      </c>
      <c r="E151" s="198" t="s">
        <v>5</v>
      </c>
      <c r="F151" s="199" t="s">
        <v>447</v>
      </c>
      <c r="H151" s="200" t="s">
        <v>5</v>
      </c>
      <c r="I151" s="201"/>
      <c r="L151" s="196"/>
      <c r="M151" s="202"/>
      <c r="N151" s="203"/>
      <c r="O151" s="203"/>
      <c r="P151" s="203"/>
      <c r="Q151" s="203"/>
      <c r="R151" s="203"/>
      <c r="S151" s="203"/>
      <c r="T151" s="204"/>
      <c r="AT151" s="205" t="s">
        <v>144</v>
      </c>
      <c r="AU151" s="205" t="s">
        <v>82</v>
      </c>
      <c r="AV151" s="12" t="s">
        <v>80</v>
      </c>
      <c r="AW151" s="12" t="s">
        <v>35</v>
      </c>
      <c r="AX151" s="12" t="s">
        <v>72</v>
      </c>
      <c r="AY151" s="205" t="s">
        <v>135</v>
      </c>
    </row>
    <row r="152" spans="2:65" s="1" customFormat="1" ht="31.5" customHeight="1">
      <c r="B152" s="174"/>
      <c r="C152" s="219" t="s">
        <v>224</v>
      </c>
      <c r="D152" s="219" t="s">
        <v>225</v>
      </c>
      <c r="E152" s="220" t="s">
        <v>240</v>
      </c>
      <c r="F152" s="221" t="s">
        <v>489</v>
      </c>
      <c r="G152" s="222" t="s">
        <v>217</v>
      </c>
      <c r="H152" s="223">
        <v>66.06</v>
      </c>
      <c r="I152" s="224"/>
      <c r="J152" s="225">
        <f>ROUND(I152*H152,2)</f>
        <v>0</v>
      </c>
      <c r="K152" s="221" t="s">
        <v>141</v>
      </c>
      <c r="L152" s="226"/>
      <c r="M152" s="227" t="s">
        <v>5</v>
      </c>
      <c r="N152" s="228" t="s">
        <v>43</v>
      </c>
      <c r="O152" s="42"/>
      <c r="P152" s="184">
        <f>O152*H152</f>
        <v>0</v>
      </c>
      <c r="Q152" s="184">
        <v>1</v>
      </c>
      <c r="R152" s="184">
        <f>Q152*H152</f>
        <v>66.06</v>
      </c>
      <c r="S152" s="184">
        <v>0</v>
      </c>
      <c r="T152" s="185">
        <f>S152*H152</f>
        <v>0</v>
      </c>
      <c r="AR152" s="24" t="s">
        <v>183</v>
      </c>
      <c r="AT152" s="24" t="s">
        <v>225</v>
      </c>
      <c r="AU152" s="24" t="s">
        <v>82</v>
      </c>
      <c r="AY152" s="24" t="s">
        <v>135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24" t="s">
        <v>80</v>
      </c>
      <c r="BK152" s="186">
        <f>ROUND(I152*H152,2)</f>
        <v>0</v>
      </c>
      <c r="BL152" s="24" t="s">
        <v>142</v>
      </c>
      <c r="BM152" s="24" t="s">
        <v>490</v>
      </c>
    </row>
    <row r="153" spans="2:65" s="11" customFormat="1" ht="13.5">
      <c r="B153" s="187"/>
      <c r="D153" s="188" t="s">
        <v>144</v>
      </c>
      <c r="E153" s="189" t="s">
        <v>5</v>
      </c>
      <c r="F153" s="190" t="s">
        <v>491</v>
      </c>
      <c r="H153" s="191">
        <v>66.06</v>
      </c>
      <c r="I153" s="192"/>
      <c r="L153" s="187"/>
      <c r="M153" s="193"/>
      <c r="N153" s="194"/>
      <c r="O153" s="194"/>
      <c r="P153" s="194"/>
      <c r="Q153" s="194"/>
      <c r="R153" s="194"/>
      <c r="S153" s="194"/>
      <c r="T153" s="195"/>
      <c r="AT153" s="189" t="s">
        <v>144</v>
      </c>
      <c r="AU153" s="189" t="s">
        <v>82</v>
      </c>
      <c r="AV153" s="11" t="s">
        <v>82</v>
      </c>
      <c r="AW153" s="11" t="s">
        <v>35</v>
      </c>
      <c r="AX153" s="11" t="s">
        <v>80</v>
      </c>
      <c r="AY153" s="189" t="s">
        <v>135</v>
      </c>
    </row>
    <row r="154" spans="2:65" s="10" customFormat="1" ht="22.35" customHeight="1">
      <c r="B154" s="160"/>
      <c r="D154" s="171" t="s">
        <v>71</v>
      </c>
      <c r="E154" s="172" t="s">
        <v>206</v>
      </c>
      <c r="F154" s="172" t="s">
        <v>492</v>
      </c>
      <c r="I154" s="163"/>
      <c r="J154" s="173">
        <f>BK154</f>
        <v>0</v>
      </c>
      <c r="L154" s="160"/>
      <c r="M154" s="165"/>
      <c r="N154" s="166"/>
      <c r="O154" s="166"/>
      <c r="P154" s="167">
        <f>SUM(P155:P157)</f>
        <v>0</v>
      </c>
      <c r="Q154" s="166"/>
      <c r="R154" s="167">
        <f>SUM(R155:R157)</f>
        <v>0</v>
      </c>
      <c r="S154" s="166"/>
      <c r="T154" s="168">
        <f>SUM(T155:T157)</f>
        <v>0</v>
      </c>
      <c r="AR154" s="161" t="s">
        <v>80</v>
      </c>
      <c r="AT154" s="169" t="s">
        <v>71</v>
      </c>
      <c r="AU154" s="169" t="s">
        <v>82</v>
      </c>
      <c r="AY154" s="161" t="s">
        <v>135</v>
      </c>
      <c r="BK154" s="170">
        <f>SUM(BK155:BK157)</f>
        <v>0</v>
      </c>
    </row>
    <row r="155" spans="2:65" s="1" customFormat="1" ht="31.5" customHeight="1">
      <c r="B155" s="174"/>
      <c r="C155" s="175" t="s">
        <v>230</v>
      </c>
      <c r="D155" s="175" t="s">
        <v>137</v>
      </c>
      <c r="E155" s="176" t="s">
        <v>245</v>
      </c>
      <c r="F155" s="177" t="s">
        <v>493</v>
      </c>
      <c r="G155" s="178" t="s">
        <v>154</v>
      </c>
      <c r="H155" s="179">
        <v>20.561</v>
      </c>
      <c r="I155" s="180"/>
      <c r="J155" s="181">
        <f>ROUND(I155*H155,2)</f>
        <v>0</v>
      </c>
      <c r="K155" s="177" t="s">
        <v>141</v>
      </c>
      <c r="L155" s="41"/>
      <c r="M155" s="182" t="s">
        <v>5</v>
      </c>
      <c r="N155" s="183" t="s">
        <v>43</v>
      </c>
      <c r="O155" s="42"/>
      <c r="P155" s="184">
        <f>O155*H155</f>
        <v>0</v>
      </c>
      <c r="Q155" s="184">
        <v>0</v>
      </c>
      <c r="R155" s="184">
        <f>Q155*H155</f>
        <v>0</v>
      </c>
      <c r="S155" s="184">
        <v>0</v>
      </c>
      <c r="T155" s="185">
        <f>S155*H155</f>
        <v>0</v>
      </c>
      <c r="AR155" s="24" t="s">
        <v>142</v>
      </c>
      <c r="AT155" s="24" t="s">
        <v>137</v>
      </c>
      <c r="AU155" s="24" t="s">
        <v>151</v>
      </c>
      <c r="AY155" s="24" t="s">
        <v>135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24" t="s">
        <v>80</v>
      </c>
      <c r="BK155" s="186">
        <f>ROUND(I155*H155,2)</f>
        <v>0</v>
      </c>
      <c r="BL155" s="24" t="s">
        <v>142</v>
      </c>
      <c r="BM155" s="24" t="s">
        <v>494</v>
      </c>
    </row>
    <row r="156" spans="2:65" s="11" customFormat="1" ht="13.5">
      <c r="B156" s="187"/>
      <c r="D156" s="188" t="s">
        <v>144</v>
      </c>
      <c r="E156" s="189" t="s">
        <v>5</v>
      </c>
      <c r="F156" s="190" t="s">
        <v>495</v>
      </c>
      <c r="H156" s="191">
        <v>20.561</v>
      </c>
      <c r="I156" s="192"/>
      <c r="L156" s="187"/>
      <c r="M156" s="193"/>
      <c r="N156" s="194"/>
      <c r="O156" s="194"/>
      <c r="P156" s="194"/>
      <c r="Q156" s="194"/>
      <c r="R156" s="194"/>
      <c r="S156" s="194"/>
      <c r="T156" s="195"/>
      <c r="AT156" s="189" t="s">
        <v>144</v>
      </c>
      <c r="AU156" s="189" t="s">
        <v>151</v>
      </c>
      <c r="AV156" s="11" t="s">
        <v>82</v>
      </c>
      <c r="AW156" s="11" t="s">
        <v>35</v>
      </c>
      <c r="AX156" s="11" t="s">
        <v>80</v>
      </c>
      <c r="AY156" s="189" t="s">
        <v>135</v>
      </c>
    </row>
    <row r="157" spans="2:65" s="12" customFormat="1" ht="13.5">
      <c r="B157" s="196"/>
      <c r="D157" s="188" t="s">
        <v>144</v>
      </c>
      <c r="E157" s="206" t="s">
        <v>5</v>
      </c>
      <c r="F157" s="207" t="s">
        <v>496</v>
      </c>
      <c r="H157" s="205" t="s">
        <v>5</v>
      </c>
      <c r="I157" s="201"/>
      <c r="L157" s="196"/>
      <c r="M157" s="202"/>
      <c r="N157" s="203"/>
      <c r="O157" s="203"/>
      <c r="P157" s="203"/>
      <c r="Q157" s="203"/>
      <c r="R157" s="203"/>
      <c r="S157" s="203"/>
      <c r="T157" s="204"/>
      <c r="AT157" s="205" t="s">
        <v>144</v>
      </c>
      <c r="AU157" s="205" t="s">
        <v>151</v>
      </c>
      <c r="AV157" s="12" t="s">
        <v>80</v>
      </c>
      <c r="AW157" s="12" t="s">
        <v>35</v>
      </c>
      <c r="AX157" s="12" t="s">
        <v>72</v>
      </c>
      <c r="AY157" s="205" t="s">
        <v>135</v>
      </c>
    </row>
    <row r="158" spans="2:65" s="10" customFormat="1" ht="29.85" customHeight="1">
      <c r="B158" s="160"/>
      <c r="D158" s="171" t="s">
        <v>71</v>
      </c>
      <c r="E158" s="172" t="s">
        <v>151</v>
      </c>
      <c r="F158" s="172" t="s">
        <v>249</v>
      </c>
      <c r="I158" s="163"/>
      <c r="J158" s="173">
        <f>BK158</f>
        <v>0</v>
      </c>
      <c r="L158" s="160"/>
      <c r="M158" s="165"/>
      <c r="N158" s="166"/>
      <c r="O158" s="166"/>
      <c r="P158" s="167">
        <f>SUM(P159:P166)</f>
        <v>0</v>
      </c>
      <c r="Q158" s="166"/>
      <c r="R158" s="167">
        <f>SUM(R159:R166)</f>
        <v>0</v>
      </c>
      <c r="S158" s="166"/>
      <c r="T158" s="168">
        <f>SUM(T159:T166)</f>
        <v>9.325800000000001</v>
      </c>
      <c r="AR158" s="161" t="s">
        <v>80</v>
      </c>
      <c r="AT158" s="169" t="s">
        <v>71</v>
      </c>
      <c r="AU158" s="169" t="s">
        <v>80</v>
      </c>
      <c r="AY158" s="161" t="s">
        <v>135</v>
      </c>
      <c r="BK158" s="170">
        <f>SUM(BK159:BK166)</f>
        <v>0</v>
      </c>
    </row>
    <row r="159" spans="2:65" s="1" customFormat="1" ht="22.5" customHeight="1">
      <c r="B159" s="174"/>
      <c r="C159" s="175" t="s">
        <v>239</v>
      </c>
      <c r="D159" s="175" t="s">
        <v>137</v>
      </c>
      <c r="E159" s="176" t="s">
        <v>250</v>
      </c>
      <c r="F159" s="177" t="s">
        <v>251</v>
      </c>
      <c r="G159" s="178" t="s">
        <v>154</v>
      </c>
      <c r="H159" s="179">
        <v>4.2389999999999999</v>
      </c>
      <c r="I159" s="180"/>
      <c r="J159" s="181">
        <f>ROUND(I159*H159,2)</f>
        <v>0</v>
      </c>
      <c r="K159" s="177" t="s">
        <v>141</v>
      </c>
      <c r="L159" s="41"/>
      <c r="M159" s="182" t="s">
        <v>5</v>
      </c>
      <c r="N159" s="183" t="s">
        <v>43</v>
      </c>
      <c r="O159" s="42"/>
      <c r="P159" s="184">
        <f>O159*H159</f>
        <v>0</v>
      </c>
      <c r="Q159" s="184">
        <v>0</v>
      </c>
      <c r="R159" s="184">
        <f>Q159*H159</f>
        <v>0</v>
      </c>
      <c r="S159" s="184">
        <v>2.2000000000000002</v>
      </c>
      <c r="T159" s="185">
        <f>S159*H159</f>
        <v>9.325800000000001</v>
      </c>
      <c r="AR159" s="24" t="s">
        <v>142</v>
      </c>
      <c r="AT159" s="24" t="s">
        <v>137</v>
      </c>
      <c r="AU159" s="24" t="s">
        <v>82</v>
      </c>
      <c r="AY159" s="24" t="s">
        <v>135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24" t="s">
        <v>80</v>
      </c>
      <c r="BK159" s="186">
        <f>ROUND(I159*H159,2)</f>
        <v>0</v>
      </c>
      <c r="BL159" s="24" t="s">
        <v>142</v>
      </c>
      <c r="BM159" s="24" t="s">
        <v>497</v>
      </c>
    </row>
    <row r="160" spans="2:65" s="11" customFormat="1" ht="13.5">
      <c r="B160" s="187"/>
      <c r="D160" s="188" t="s">
        <v>144</v>
      </c>
      <c r="E160" s="189" t="s">
        <v>5</v>
      </c>
      <c r="F160" s="190" t="s">
        <v>498</v>
      </c>
      <c r="H160" s="191">
        <v>4.2389999999999999</v>
      </c>
      <c r="I160" s="192"/>
      <c r="L160" s="187"/>
      <c r="M160" s="193"/>
      <c r="N160" s="194"/>
      <c r="O160" s="194"/>
      <c r="P160" s="194"/>
      <c r="Q160" s="194"/>
      <c r="R160" s="194"/>
      <c r="S160" s="194"/>
      <c r="T160" s="195"/>
      <c r="AT160" s="189" t="s">
        <v>144</v>
      </c>
      <c r="AU160" s="189" t="s">
        <v>82</v>
      </c>
      <c r="AV160" s="11" t="s">
        <v>82</v>
      </c>
      <c r="AW160" s="11" t="s">
        <v>35</v>
      </c>
      <c r="AX160" s="11" t="s">
        <v>80</v>
      </c>
      <c r="AY160" s="189" t="s">
        <v>135</v>
      </c>
    </row>
    <row r="161" spans="2:65" s="12" customFormat="1" ht="13.5">
      <c r="B161" s="196"/>
      <c r="D161" s="197" t="s">
        <v>144</v>
      </c>
      <c r="E161" s="198" t="s">
        <v>5</v>
      </c>
      <c r="F161" s="199" t="s">
        <v>447</v>
      </c>
      <c r="H161" s="200" t="s">
        <v>5</v>
      </c>
      <c r="I161" s="201"/>
      <c r="L161" s="196"/>
      <c r="M161" s="202"/>
      <c r="N161" s="203"/>
      <c r="O161" s="203"/>
      <c r="P161" s="203"/>
      <c r="Q161" s="203"/>
      <c r="R161" s="203"/>
      <c r="S161" s="203"/>
      <c r="T161" s="204"/>
      <c r="AT161" s="205" t="s">
        <v>144</v>
      </c>
      <c r="AU161" s="205" t="s">
        <v>82</v>
      </c>
      <c r="AV161" s="12" t="s">
        <v>80</v>
      </c>
      <c r="AW161" s="12" t="s">
        <v>35</v>
      </c>
      <c r="AX161" s="12" t="s">
        <v>72</v>
      </c>
      <c r="AY161" s="205" t="s">
        <v>135</v>
      </c>
    </row>
    <row r="162" spans="2:65" s="1" customFormat="1" ht="22.5" customHeight="1">
      <c r="B162" s="174"/>
      <c r="C162" s="175" t="s">
        <v>244</v>
      </c>
      <c r="D162" s="175" t="s">
        <v>137</v>
      </c>
      <c r="E162" s="176" t="s">
        <v>255</v>
      </c>
      <c r="F162" s="177" t="s">
        <v>499</v>
      </c>
      <c r="G162" s="178" t="s">
        <v>257</v>
      </c>
      <c r="H162" s="179">
        <v>67</v>
      </c>
      <c r="I162" s="180"/>
      <c r="J162" s="181">
        <f>ROUND(I162*H162,2)</f>
        <v>0</v>
      </c>
      <c r="K162" s="177" t="s">
        <v>141</v>
      </c>
      <c r="L162" s="41"/>
      <c r="M162" s="182" t="s">
        <v>5</v>
      </c>
      <c r="N162" s="183" t="s">
        <v>43</v>
      </c>
      <c r="O162" s="42"/>
      <c r="P162" s="184">
        <f>O162*H162</f>
        <v>0</v>
      </c>
      <c r="Q162" s="184">
        <v>0</v>
      </c>
      <c r="R162" s="184">
        <f>Q162*H162</f>
        <v>0</v>
      </c>
      <c r="S162" s="184">
        <v>0</v>
      </c>
      <c r="T162" s="185">
        <f>S162*H162</f>
        <v>0</v>
      </c>
      <c r="AR162" s="24" t="s">
        <v>142</v>
      </c>
      <c r="AT162" s="24" t="s">
        <v>137</v>
      </c>
      <c r="AU162" s="24" t="s">
        <v>82</v>
      </c>
      <c r="AY162" s="24" t="s">
        <v>135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24" t="s">
        <v>80</v>
      </c>
      <c r="BK162" s="186">
        <f>ROUND(I162*H162,2)</f>
        <v>0</v>
      </c>
      <c r="BL162" s="24" t="s">
        <v>142</v>
      </c>
      <c r="BM162" s="24" t="s">
        <v>500</v>
      </c>
    </row>
    <row r="163" spans="2:65" s="11" customFormat="1" ht="13.5">
      <c r="B163" s="187"/>
      <c r="D163" s="188" t="s">
        <v>144</v>
      </c>
      <c r="E163" s="189" t="s">
        <v>5</v>
      </c>
      <c r="F163" s="190" t="s">
        <v>501</v>
      </c>
      <c r="H163" s="191">
        <v>22</v>
      </c>
      <c r="I163" s="192"/>
      <c r="L163" s="187"/>
      <c r="M163" s="193"/>
      <c r="N163" s="194"/>
      <c r="O163" s="194"/>
      <c r="P163" s="194"/>
      <c r="Q163" s="194"/>
      <c r="R163" s="194"/>
      <c r="S163" s="194"/>
      <c r="T163" s="195"/>
      <c r="AT163" s="189" t="s">
        <v>144</v>
      </c>
      <c r="AU163" s="189" t="s">
        <v>82</v>
      </c>
      <c r="AV163" s="11" t="s">
        <v>82</v>
      </c>
      <c r="AW163" s="11" t="s">
        <v>35</v>
      </c>
      <c r="AX163" s="11" t="s">
        <v>72</v>
      </c>
      <c r="AY163" s="189" t="s">
        <v>135</v>
      </c>
    </row>
    <row r="164" spans="2:65" s="11" customFormat="1" ht="13.5">
      <c r="B164" s="187"/>
      <c r="D164" s="188" t="s">
        <v>144</v>
      </c>
      <c r="E164" s="189" t="s">
        <v>5</v>
      </c>
      <c r="F164" s="190" t="s">
        <v>502</v>
      </c>
      <c r="H164" s="191">
        <v>45</v>
      </c>
      <c r="I164" s="192"/>
      <c r="L164" s="187"/>
      <c r="M164" s="193"/>
      <c r="N164" s="194"/>
      <c r="O164" s="194"/>
      <c r="P164" s="194"/>
      <c r="Q164" s="194"/>
      <c r="R164" s="194"/>
      <c r="S164" s="194"/>
      <c r="T164" s="195"/>
      <c r="AT164" s="189" t="s">
        <v>144</v>
      </c>
      <c r="AU164" s="189" t="s">
        <v>82</v>
      </c>
      <c r="AV164" s="11" t="s">
        <v>82</v>
      </c>
      <c r="AW164" s="11" t="s">
        <v>35</v>
      </c>
      <c r="AX164" s="11" t="s">
        <v>72</v>
      </c>
      <c r="AY164" s="189" t="s">
        <v>135</v>
      </c>
    </row>
    <row r="165" spans="2:65" s="14" customFormat="1" ht="13.5">
      <c r="B165" s="229"/>
      <c r="D165" s="188" t="s">
        <v>144</v>
      </c>
      <c r="E165" s="230" t="s">
        <v>5</v>
      </c>
      <c r="F165" s="231" t="s">
        <v>237</v>
      </c>
      <c r="H165" s="232">
        <v>67</v>
      </c>
      <c r="I165" s="233"/>
      <c r="L165" s="229"/>
      <c r="M165" s="234"/>
      <c r="N165" s="235"/>
      <c r="O165" s="235"/>
      <c r="P165" s="235"/>
      <c r="Q165" s="235"/>
      <c r="R165" s="235"/>
      <c r="S165" s="235"/>
      <c r="T165" s="236"/>
      <c r="AT165" s="230" t="s">
        <v>144</v>
      </c>
      <c r="AU165" s="230" t="s">
        <v>82</v>
      </c>
      <c r="AV165" s="14" t="s">
        <v>151</v>
      </c>
      <c r="AW165" s="14" t="s">
        <v>35</v>
      </c>
      <c r="AX165" s="14" t="s">
        <v>80</v>
      </c>
      <c r="AY165" s="230" t="s">
        <v>135</v>
      </c>
    </row>
    <row r="166" spans="2:65" s="12" customFormat="1" ht="13.5">
      <c r="B166" s="196"/>
      <c r="D166" s="188" t="s">
        <v>144</v>
      </c>
      <c r="E166" s="206" t="s">
        <v>5</v>
      </c>
      <c r="F166" s="207" t="s">
        <v>447</v>
      </c>
      <c r="H166" s="205" t="s">
        <v>5</v>
      </c>
      <c r="I166" s="201"/>
      <c r="L166" s="196"/>
      <c r="M166" s="202"/>
      <c r="N166" s="203"/>
      <c r="O166" s="203"/>
      <c r="P166" s="203"/>
      <c r="Q166" s="203"/>
      <c r="R166" s="203"/>
      <c r="S166" s="203"/>
      <c r="T166" s="204"/>
      <c r="AT166" s="205" t="s">
        <v>144</v>
      </c>
      <c r="AU166" s="205" t="s">
        <v>82</v>
      </c>
      <c r="AV166" s="12" t="s">
        <v>80</v>
      </c>
      <c r="AW166" s="12" t="s">
        <v>35</v>
      </c>
      <c r="AX166" s="12" t="s">
        <v>72</v>
      </c>
      <c r="AY166" s="205" t="s">
        <v>135</v>
      </c>
    </row>
    <row r="167" spans="2:65" s="10" customFormat="1" ht="29.85" customHeight="1">
      <c r="B167" s="160"/>
      <c r="D167" s="171" t="s">
        <v>71</v>
      </c>
      <c r="E167" s="172" t="s">
        <v>142</v>
      </c>
      <c r="F167" s="172" t="s">
        <v>260</v>
      </c>
      <c r="I167" s="163"/>
      <c r="J167" s="173">
        <f>BK167</f>
        <v>0</v>
      </c>
      <c r="L167" s="160"/>
      <c r="M167" s="165"/>
      <c r="N167" s="166"/>
      <c r="O167" s="166"/>
      <c r="P167" s="167">
        <f>SUM(P168:P181)</f>
        <v>0</v>
      </c>
      <c r="Q167" s="166"/>
      <c r="R167" s="167">
        <f>SUM(R168:R181)</f>
        <v>12.361389600000001</v>
      </c>
      <c r="S167" s="166"/>
      <c r="T167" s="168">
        <f>SUM(T168:T181)</f>
        <v>0</v>
      </c>
      <c r="AR167" s="161" t="s">
        <v>80</v>
      </c>
      <c r="AT167" s="169" t="s">
        <v>71</v>
      </c>
      <c r="AU167" s="169" t="s">
        <v>80</v>
      </c>
      <c r="AY167" s="161" t="s">
        <v>135</v>
      </c>
      <c r="BK167" s="170">
        <f>SUM(BK168:BK181)</f>
        <v>0</v>
      </c>
    </row>
    <row r="168" spans="2:65" s="1" customFormat="1" ht="31.5" customHeight="1">
      <c r="B168" s="174"/>
      <c r="C168" s="175" t="s">
        <v>10</v>
      </c>
      <c r="D168" s="175" t="s">
        <v>137</v>
      </c>
      <c r="E168" s="176" t="s">
        <v>262</v>
      </c>
      <c r="F168" s="177" t="s">
        <v>503</v>
      </c>
      <c r="G168" s="178" t="s">
        <v>154</v>
      </c>
      <c r="H168" s="179">
        <v>6.48</v>
      </c>
      <c r="I168" s="180"/>
      <c r="J168" s="181">
        <f>ROUND(I168*H168,2)</f>
        <v>0</v>
      </c>
      <c r="K168" s="177" t="s">
        <v>141</v>
      </c>
      <c r="L168" s="41"/>
      <c r="M168" s="182" t="s">
        <v>5</v>
      </c>
      <c r="N168" s="183" t="s">
        <v>43</v>
      </c>
      <c r="O168" s="42"/>
      <c r="P168" s="184">
        <f>O168*H168</f>
        <v>0</v>
      </c>
      <c r="Q168" s="184">
        <v>1.8907700000000001</v>
      </c>
      <c r="R168" s="184">
        <f>Q168*H168</f>
        <v>12.252189600000001</v>
      </c>
      <c r="S168" s="184">
        <v>0</v>
      </c>
      <c r="T168" s="185">
        <f>S168*H168</f>
        <v>0</v>
      </c>
      <c r="AR168" s="24" t="s">
        <v>142</v>
      </c>
      <c r="AT168" s="24" t="s">
        <v>137</v>
      </c>
      <c r="AU168" s="24" t="s">
        <v>82</v>
      </c>
      <c r="AY168" s="24" t="s">
        <v>135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24" t="s">
        <v>80</v>
      </c>
      <c r="BK168" s="186">
        <f>ROUND(I168*H168,2)</f>
        <v>0</v>
      </c>
      <c r="BL168" s="24" t="s">
        <v>142</v>
      </c>
      <c r="BM168" s="24" t="s">
        <v>504</v>
      </c>
    </row>
    <row r="169" spans="2:65" s="12" customFormat="1" ht="13.5">
      <c r="B169" s="196"/>
      <c r="D169" s="188" t="s">
        <v>144</v>
      </c>
      <c r="E169" s="206" t="s">
        <v>5</v>
      </c>
      <c r="F169" s="207" t="s">
        <v>442</v>
      </c>
      <c r="H169" s="205" t="s">
        <v>5</v>
      </c>
      <c r="I169" s="201"/>
      <c r="L169" s="196"/>
      <c r="M169" s="202"/>
      <c r="N169" s="203"/>
      <c r="O169" s="203"/>
      <c r="P169" s="203"/>
      <c r="Q169" s="203"/>
      <c r="R169" s="203"/>
      <c r="S169" s="203"/>
      <c r="T169" s="204"/>
      <c r="AT169" s="205" t="s">
        <v>144</v>
      </c>
      <c r="AU169" s="205" t="s">
        <v>82</v>
      </c>
      <c r="AV169" s="12" t="s">
        <v>80</v>
      </c>
      <c r="AW169" s="12" t="s">
        <v>35</v>
      </c>
      <c r="AX169" s="12" t="s">
        <v>72</v>
      </c>
      <c r="AY169" s="205" t="s">
        <v>135</v>
      </c>
    </row>
    <row r="170" spans="2:65" s="11" customFormat="1" ht="13.5">
      <c r="B170" s="187"/>
      <c r="D170" s="188" t="s">
        <v>144</v>
      </c>
      <c r="E170" s="189" t="s">
        <v>5</v>
      </c>
      <c r="F170" s="190" t="s">
        <v>505</v>
      </c>
      <c r="H170" s="191">
        <v>1.98</v>
      </c>
      <c r="I170" s="192"/>
      <c r="L170" s="187"/>
      <c r="M170" s="193"/>
      <c r="N170" s="194"/>
      <c r="O170" s="194"/>
      <c r="P170" s="194"/>
      <c r="Q170" s="194"/>
      <c r="R170" s="194"/>
      <c r="S170" s="194"/>
      <c r="T170" s="195"/>
      <c r="AT170" s="189" t="s">
        <v>144</v>
      </c>
      <c r="AU170" s="189" t="s">
        <v>82</v>
      </c>
      <c r="AV170" s="11" t="s">
        <v>82</v>
      </c>
      <c r="AW170" s="11" t="s">
        <v>35</v>
      </c>
      <c r="AX170" s="11" t="s">
        <v>72</v>
      </c>
      <c r="AY170" s="189" t="s">
        <v>135</v>
      </c>
    </row>
    <row r="171" spans="2:65" s="14" customFormat="1" ht="13.5">
      <c r="B171" s="229"/>
      <c r="D171" s="188" t="s">
        <v>144</v>
      </c>
      <c r="E171" s="230" t="s">
        <v>5</v>
      </c>
      <c r="F171" s="231" t="s">
        <v>237</v>
      </c>
      <c r="H171" s="232">
        <v>1.98</v>
      </c>
      <c r="I171" s="233"/>
      <c r="L171" s="229"/>
      <c r="M171" s="234"/>
      <c r="N171" s="235"/>
      <c r="O171" s="235"/>
      <c r="P171" s="235"/>
      <c r="Q171" s="235"/>
      <c r="R171" s="235"/>
      <c r="S171" s="235"/>
      <c r="T171" s="236"/>
      <c r="AT171" s="230" t="s">
        <v>144</v>
      </c>
      <c r="AU171" s="230" t="s">
        <v>82</v>
      </c>
      <c r="AV171" s="14" t="s">
        <v>151</v>
      </c>
      <c r="AW171" s="14" t="s">
        <v>35</v>
      </c>
      <c r="AX171" s="14" t="s">
        <v>72</v>
      </c>
      <c r="AY171" s="230" t="s">
        <v>135</v>
      </c>
    </row>
    <row r="172" spans="2:65" s="12" customFormat="1" ht="13.5">
      <c r="B172" s="196"/>
      <c r="D172" s="188" t="s">
        <v>144</v>
      </c>
      <c r="E172" s="206" t="s">
        <v>5</v>
      </c>
      <c r="F172" s="207" t="s">
        <v>484</v>
      </c>
      <c r="H172" s="205" t="s">
        <v>5</v>
      </c>
      <c r="I172" s="201"/>
      <c r="L172" s="196"/>
      <c r="M172" s="202"/>
      <c r="N172" s="203"/>
      <c r="O172" s="203"/>
      <c r="P172" s="203"/>
      <c r="Q172" s="203"/>
      <c r="R172" s="203"/>
      <c r="S172" s="203"/>
      <c r="T172" s="204"/>
      <c r="AT172" s="205" t="s">
        <v>144</v>
      </c>
      <c r="AU172" s="205" t="s">
        <v>82</v>
      </c>
      <c r="AV172" s="12" t="s">
        <v>80</v>
      </c>
      <c r="AW172" s="12" t="s">
        <v>35</v>
      </c>
      <c r="AX172" s="12" t="s">
        <v>72</v>
      </c>
      <c r="AY172" s="205" t="s">
        <v>135</v>
      </c>
    </row>
    <row r="173" spans="2:65" s="11" customFormat="1" ht="13.5">
      <c r="B173" s="187"/>
      <c r="D173" s="188" t="s">
        <v>144</v>
      </c>
      <c r="E173" s="189" t="s">
        <v>5</v>
      </c>
      <c r="F173" s="190" t="s">
        <v>506</v>
      </c>
      <c r="H173" s="191">
        <v>4.5</v>
      </c>
      <c r="I173" s="192"/>
      <c r="L173" s="187"/>
      <c r="M173" s="193"/>
      <c r="N173" s="194"/>
      <c r="O173" s="194"/>
      <c r="P173" s="194"/>
      <c r="Q173" s="194"/>
      <c r="R173" s="194"/>
      <c r="S173" s="194"/>
      <c r="T173" s="195"/>
      <c r="AT173" s="189" t="s">
        <v>144</v>
      </c>
      <c r="AU173" s="189" t="s">
        <v>82</v>
      </c>
      <c r="AV173" s="11" t="s">
        <v>82</v>
      </c>
      <c r="AW173" s="11" t="s">
        <v>35</v>
      </c>
      <c r="AX173" s="11" t="s">
        <v>72</v>
      </c>
      <c r="AY173" s="189" t="s">
        <v>135</v>
      </c>
    </row>
    <row r="174" spans="2:65" s="14" customFormat="1" ht="13.5">
      <c r="B174" s="229"/>
      <c r="D174" s="188" t="s">
        <v>144</v>
      </c>
      <c r="E174" s="230" t="s">
        <v>5</v>
      </c>
      <c r="F174" s="231" t="s">
        <v>237</v>
      </c>
      <c r="H174" s="232">
        <v>4.5</v>
      </c>
      <c r="I174" s="233"/>
      <c r="L174" s="229"/>
      <c r="M174" s="234"/>
      <c r="N174" s="235"/>
      <c r="O174" s="235"/>
      <c r="P174" s="235"/>
      <c r="Q174" s="235"/>
      <c r="R174" s="235"/>
      <c r="S174" s="235"/>
      <c r="T174" s="236"/>
      <c r="AT174" s="230" t="s">
        <v>144</v>
      </c>
      <c r="AU174" s="230" t="s">
        <v>82</v>
      </c>
      <c r="AV174" s="14" t="s">
        <v>151</v>
      </c>
      <c r="AW174" s="14" t="s">
        <v>35</v>
      </c>
      <c r="AX174" s="14" t="s">
        <v>72</v>
      </c>
      <c r="AY174" s="230" t="s">
        <v>135</v>
      </c>
    </row>
    <row r="175" spans="2:65" s="13" customFormat="1" ht="13.5">
      <c r="B175" s="208"/>
      <c r="D175" s="188" t="s">
        <v>144</v>
      </c>
      <c r="E175" s="209" t="s">
        <v>5</v>
      </c>
      <c r="F175" s="210" t="s">
        <v>162</v>
      </c>
      <c r="H175" s="211">
        <v>6.48</v>
      </c>
      <c r="I175" s="212"/>
      <c r="L175" s="208"/>
      <c r="M175" s="213"/>
      <c r="N175" s="214"/>
      <c r="O175" s="214"/>
      <c r="P175" s="214"/>
      <c r="Q175" s="214"/>
      <c r="R175" s="214"/>
      <c r="S175" s="214"/>
      <c r="T175" s="215"/>
      <c r="AT175" s="216" t="s">
        <v>144</v>
      </c>
      <c r="AU175" s="216" t="s">
        <v>82</v>
      </c>
      <c r="AV175" s="13" t="s">
        <v>142</v>
      </c>
      <c r="AW175" s="13" t="s">
        <v>35</v>
      </c>
      <c r="AX175" s="13" t="s">
        <v>80</v>
      </c>
      <c r="AY175" s="216" t="s">
        <v>135</v>
      </c>
    </row>
    <row r="176" spans="2:65" s="12" customFormat="1" ht="13.5">
      <c r="B176" s="196"/>
      <c r="D176" s="197" t="s">
        <v>144</v>
      </c>
      <c r="E176" s="198" t="s">
        <v>5</v>
      </c>
      <c r="F176" s="199" t="s">
        <v>447</v>
      </c>
      <c r="H176" s="200" t="s">
        <v>5</v>
      </c>
      <c r="I176" s="201"/>
      <c r="L176" s="196"/>
      <c r="M176" s="202"/>
      <c r="N176" s="203"/>
      <c r="O176" s="203"/>
      <c r="P176" s="203"/>
      <c r="Q176" s="203"/>
      <c r="R176" s="203"/>
      <c r="S176" s="203"/>
      <c r="T176" s="204"/>
      <c r="AT176" s="205" t="s">
        <v>144</v>
      </c>
      <c r="AU176" s="205" t="s">
        <v>82</v>
      </c>
      <c r="AV176" s="12" t="s">
        <v>80</v>
      </c>
      <c r="AW176" s="12" t="s">
        <v>35</v>
      </c>
      <c r="AX176" s="12" t="s">
        <v>72</v>
      </c>
      <c r="AY176" s="205" t="s">
        <v>135</v>
      </c>
    </row>
    <row r="177" spans="2:65" s="1" customFormat="1" ht="22.5" customHeight="1">
      <c r="B177" s="174"/>
      <c r="C177" s="175" t="s">
        <v>254</v>
      </c>
      <c r="D177" s="175" t="s">
        <v>137</v>
      </c>
      <c r="E177" s="176" t="s">
        <v>269</v>
      </c>
      <c r="F177" s="177" t="s">
        <v>507</v>
      </c>
      <c r="G177" s="178" t="s">
        <v>271</v>
      </c>
      <c r="H177" s="179">
        <v>2</v>
      </c>
      <c r="I177" s="180"/>
      <c r="J177" s="181">
        <f>ROUND(I177*H177,2)</f>
        <v>0</v>
      </c>
      <c r="K177" s="177" t="s">
        <v>141</v>
      </c>
      <c r="L177" s="41"/>
      <c r="M177" s="182" t="s">
        <v>5</v>
      </c>
      <c r="N177" s="183" t="s">
        <v>43</v>
      </c>
      <c r="O177" s="42"/>
      <c r="P177" s="184">
        <f>O177*H177</f>
        <v>0</v>
      </c>
      <c r="Q177" s="184">
        <v>6.6E-3</v>
      </c>
      <c r="R177" s="184">
        <f>Q177*H177</f>
        <v>1.32E-2</v>
      </c>
      <c r="S177" s="184">
        <v>0</v>
      </c>
      <c r="T177" s="185">
        <f>S177*H177</f>
        <v>0</v>
      </c>
      <c r="AR177" s="24" t="s">
        <v>142</v>
      </c>
      <c r="AT177" s="24" t="s">
        <v>137</v>
      </c>
      <c r="AU177" s="24" t="s">
        <v>82</v>
      </c>
      <c r="AY177" s="24" t="s">
        <v>135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24" t="s">
        <v>80</v>
      </c>
      <c r="BK177" s="186">
        <f>ROUND(I177*H177,2)</f>
        <v>0</v>
      </c>
      <c r="BL177" s="24" t="s">
        <v>142</v>
      </c>
      <c r="BM177" s="24" t="s">
        <v>508</v>
      </c>
    </row>
    <row r="178" spans="2:65" s="11" customFormat="1" ht="13.5">
      <c r="B178" s="187"/>
      <c r="D178" s="188" t="s">
        <v>144</v>
      </c>
      <c r="E178" s="189" t="s">
        <v>5</v>
      </c>
      <c r="F178" s="190" t="s">
        <v>509</v>
      </c>
      <c r="H178" s="191">
        <v>2</v>
      </c>
      <c r="I178" s="192"/>
      <c r="L178" s="187"/>
      <c r="M178" s="193"/>
      <c r="N178" s="194"/>
      <c r="O178" s="194"/>
      <c r="P178" s="194"/>
      <c r="Q178" s="194"/>
      <c r="R178" s="194"/>
      <c r="S178" s="194"/>
      <c r="T178" s="195"/>
      <c r="AT178" s="189" t="s">
        <v>144</v>
      </c>
      <c r="AU178" s="189" t="s">
        <v>82</v>
      </c>
      <c r="AV178" s="11" t="s">
        <v>82</v>
      </c>
      <c r="AW178" s="11" t="s">
        <v>35</v>
      </c>
      <c r="AX178" s="11" t="s">
        <v>80</v>
      </c>
      <c r="AY178" s="189" t="s">
        <v>135</v>
      </c>
    </row>
    <row r="179" spans="2:65" s="12" customFormat="1" ht="13.5">
      <c r="B179" s="196"/>
      <c r="D179" s="197" t="s">
        <v>144</v>
      </c>
      <c r="E179" s="198" t="s">
        <v>5</v>
      </c>
      <c r="F179" s="199" t="s">
        <v>447</v>
      </c>
      <c r="H179" s="200" t="s">
        <v>5</v>
      </c>
      <c r="I179" s="201"/>
      <c r="L179" s="196"/>
      <c r="M179" s="202"/>
      <c r="N179" s="203"/>
      <c r="O179" s="203"/>
      <c r="P179" s="203"/>
      <c r="Q179" s="203"/>
      <c r="R179" s="203"/>
      <c r="S179" s="203"/>
      <c r="T179" s="204"/>
      <c r="AT179" s="205" t="s">
        <v>144</v>
      </c>
      <c r="AU179" s="205" t="s">
        <v>82</v>
      </c>
      <c r="AV179" s="12" t="s">
        <v>80</v>
      </c>
      <c r="AW179" s="12" t="s">
        <v>35</v>
      </c>
      <c r="AX179" s="12" t="s">
        <v>72</v>
      </c>
      <c r="AY179" s="205" t="s">
        <v>135</v>
      </c>
    </row>
    <row r="180" spans="2:65" s="1" customFormat="1" ht="22.5" customHeight="1">
      <c r="B180" s="174"/>
      <c r="C180" s="219" t="s">
        <v>261</v>
      </c>
      <c r="D180" s="219" t="s">
        <v>225</v>
      </c>
      <c r="E180" s="220" t="s">
        <v>510</v>
      </c>
      <c r="F180" s="221" t="s">
        <v>511</v>
      </c>
      <c r="G180" s="222" t="s">
        <v>271</v>
      </c>
      <c r="H180" s="223">
        <v>1</v>
      </c>
      <c r="I180" s="224"/>
      <c r="J180" s="225">
        <f>ROUND(I180*H180,2)</f>
        <v>0</v>
      </c>
      <c r="K180" s="221" t="s">
        <v>5</v>
      </c>
      <c r="L180" s="226"/>
      <c r="M180" s="227" t="s">
        <v>5</v>
      </c>
      <c r="N180" s="228" t="s">
        <v>43</v>
      </c>
      <c r="O180" s="42"/>
      <c r="P180" s="184">
        <f>O180*H180</f>
        <v>0</v>
      </c>
      <c r="Q180" s="184">
        <v>3.3000000000000002E-2</v>
      </c>
      <c r="R180" s="184">
        <f>Q180*H180</f>
        <v>3.3000000000000002E-2</v>
      </c>
      <c r="S180" s="184">
        <v>0</v>
      </c>
      <c r="T180" s="185">
        <f>S180*H180</f>
        <v>0</v>
      </c>
      <c r="AR180" s="24" t="s">
        <v>183</v>
      </c>
      <c r="AT180" s="24" t="s">
        <v>225</v>
      </c>
      <c r="AU180" s="24" t="s">
        <v>82</v>
      </c>
      <c r="AY180" s="24" t="s">
        <v>135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24" t="s">
        <v>80</v>
      </c>
      <c r="BK180" s="186">
        <f>ROUND(I180*H180,2)</f>
        <v>0</v>
      </c>
      <c r="BL180" s="24" t="s">
        <v>142</v>
      </c>
      <c r="BM180" s="24" t="s">
        <v>512</v>
      </c>
    </row>
    <row r="181" spans="2:65" s="1" customFormat="1" ht="22.5" customHeight="1">
      <c r="B181" s="174"/>
      <c r="C181" s="219" t="s">
        <v>268</v>
      </c>
      <c r="D181" s="219" t="s">
        <v>225</v>
      </c>
      <c r="E181" s="220" t="s">
        <v>513</v>
      </c>
      <c r="F181" s="221" t="s">
        <v>514</v>
      </c>
      <c r="G181" s="222" t="s">
        <v>271</v>
      </c>
      <c r="H181" s="223">
        <v>1</v>
      </c>
      <c r="I181" s="224"/>
      <c r="J181" s="225">
        <f>ROUND(I181*H181,2)</f>
        <v>0</v>
      </c>
      <c r="K181" s="221" t="s">
        <v>5</v>
      </c>
      <c r="L181" s="226"/>
      <c r="M181" s="227" t="s">
        <v>5</v>
      </c>
      <c r="N181" s="228" t="s">
        <v>43</v>
      </c>
      <c r="O181" s="42"/>
      <c r="P181" s="184">
        <f>O181*H181</f>
        <v>0</v>
      </c>
      <c r="Q181" s="184">
        <v>6.3E-2</v>
      </c>
      <c r="R181" s="184">
        <f>Q181*H181</f>
        <v>6.3E-2</v>
      </c>
      <c r="S181" s="184">
        <v>0</v>
      </c>
      <c r="T181" s="185">
        <f>S181*H181</f>
        <v>0</v>
      </c>
      <c r="AR181" s="24" t="s">
        <v>183</v>
      </c>
      <c r="AT181" s="24" t="s">
        <v>225</v>
      </c>
      <c r="AU181" s="24" t="s">
        <v>82</v>
      </c>
      <c r="AY181" s="24" t="s">
        <v>135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24" t="s">
        <v>80</v>
      </c>
      <c r="BK181" s="186">
        <f>ROUND(I181*H181,2)</f>
        <v>0</v>
      </c>
      <c r="BL181" s="24" t="s">
        <v>142</v>
      </c>
      <c r="BM181" s="24" t="s">
        <v>515</v>
      </c>
    </row>
    <row r="182" spans="2:65" s="10" customFormat="1" ht="29.85" customHeight="1">
      <c r="B182" s="160"/>
      <c r="D182" s="171" t="s">
        <v>71</v>
      </c>
      <c r="E182" s="172" t="s">
        <v>183</v>
      </c>
      <c r="F182" s="172" t="s">
        <v>285</v>
      </c>
      <c r="I182" s="163"/>
      <c r="J182" s="173">
        <f>BK182</f>
        <v>0</v>
      </c>
      <c r="L182" s="160"/>
      <c r="M182" s="165"/>
      <c r="N182" s="166"/>
      <c r="O182" s="166"/>
      <c r="P182" s="167">
        <f>SUM(P183:P235)</f>
        <v>0</v>
      </c>
      <c r="Q182" s="166"/>
      <c r="R182" s="167">
        <f>SUM(R183:R235)</f>
        <v>6.0286502000000004</v>
      </c>
      <c r="S182" s="166"/>
      <c r="T182" s="168">
        <f>SUM(T183:T235)</f>
        <v>0</v>
      </c>
      <c r="AR182" s="161" t="s">
        <v>80</v>
      </c>
      <c r="AT182" s="169" t="s">
        <v>71</v>
      </c>
      <c r="AU182" s="169" t="s">
        <v>80</v>
      </c>
      <c r="AY182" s="161" t="s">
        <v>135</v>
      </c>
      <c r="BK182" s="170">
        <f>SUM(BK183:BK235)</f>
        <v>0</v>
      </c>
    </row>
    <row r="183" spans="2:65" s="1" customFormat="1" ht="31.5" customHeight="1">
      <c r="B183" s="174"/>
      <c r="C183" s="175" t="s">
        <v>273</v>
      </c>
      <c r="D183" s="175" t="s">
        <v>137</v>
      </c>
      <c r="E183" s="176" t="s">
        <v>287</v>
      </c>
      <c r="F183" s="177" t="s">
        <v>516</v>
      </c>
      <c r="G183" s="178" t="s">
        <v>257</v>
      </c>
      <c r="H183" s="179">
        <v>22</v>
      </c>
      <c r="I183" s="180"/>
      <c r="J183" s="181">
        <f>ROUND(I183*H183,2)</f>
        <v>0</v>
      </c>
      <c r="K183" s="177" t="s">
        <v>141</v>
      </c>
      <c r="L183" s="41"/>
      <c r="M183" s="182" t="s">
        <v>5</v>
      </c>
      <c r="N183" s="183" t="s">
        <v>43</v>
      </c>
      <c r="O183" s="42"/>
      <c r="P183" s="184">
        <f>O183*H183</f>
        <v>0</v>
      </c>
      <c r="Q183" s="184">
        <v>1.0000000000000001E-5</v>
      </c>
      <c r="R183" s="184">
        <f>Q183*H183</f>
        <v>2.2000000000000001E-4</v>
      </c>
      <c r="S183" s="184">
        <v>0</v>
      </c>
      <c r="T183" s="185">
        <f>S183*H183</f>
        <v>0</v>
      </c>
      <c r="AR183" s="24" t="s">
        <v>142</v>
      </c>
      <c r="AT183" s="24" t="s">
        <v>137</v>
      </c>
      <c r="AU183" s="24" t="s">
        <v>82</v>
      </c>
      <c r="AY183" s="24" t="s">
        <v>135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24" t="s">
        <v>80</v>
      </c>
      <c r="BK183" s="186">
        <f>ROUND(I183*H183,2)</f>
        <v>0</v>
      </c>
      <c r="BL183" s="24" t="s">
        <v>142</v>
      </c>
      <c r="BM183" s="24" t="s">
        <v>517</v>
      </c>
    </row>
    <row r="184" spans="2:65" s="12" customFormat="1" ht="13.5">
      <c r="B184" s="196"/>
      <c r="D184" s="188" t="s">
        <v>144</v>
      </c>
      <c r="E184" s="206" t="s">
        <v>5</v>
      </c>
      <c r="F184" s="207" t="s">
        <v>442</v>
      </c>
      <c r="H184" s="205" t="s">
        <v>5</v>
      </c>
      <c r="I184" s="201"/>
      <c r="L184" s="196"/>
      <c r="M184" s="202"/>
      <c r="N184" s="203"/>
      <c r="O184" s="203"/>
      <c r="P184" s="203"/>
      <c r="Q184" s="203"/>
      <c r="R184" s="203"/>
      <c r="S184" s="203"/>
      <c r="T184" s="204"/>
      <c r="AT184" s="205" t="s">
        <v>144</v>
      </c>
      <c r="AU184" s="205" t="s">
        <v>82</v>
      </c>
      <c r="AV184" s="12" t="s">
        <v>80</v>
      </c>
      <c r="AW184" s="12" t="s">
        <v>35</v>
      </c>
      <c r="AX184" s="12" t="s">
        <v>72</v>
      </c>
      <c r="AY184" s="205" t="s">
        <v>135</v>
      </c>
    </row>
    <row r="185" spans="2:65" s="11" customFormat="1" ht="13.5">
      <c r="B185" s="187"/>
      <c r="D185" s="188" t="s">
        <v>144</v>
      </c>
      <c r="E185" s="189" t="s">
        <v>5</v>
      </c>
      <c r="F185" s="190" t="s">
        <v>254</v>
      </c>
      <c r="H185" s="191">
        <v>22</v>
      </c>
      <c r="I185" s="192"/>
      <c r="L185" s="187"/>
      <c r="M185" s="193"/>
      <c r="N185" s="194"/>
      <c r="O185" s="194"/>
      <c r="P185" s="194"/>
      <c r="Q185" s="194"/>
      <c r="R185" s="194"/>
      <c r="S185" s="194"/>
      <c r="T185" s="195"/>
      <c r="AT185" s="189" t="s">
        <v>144</v>
      </c>
      <c r="AU185" s="189" t="s">
        <v>82</v>
      </c>
      <c r="AV185" s="11" t="s">
        <v>82</v>
      </c>
      <c r="AW185" s="11" t="s">
        <v>35</v>
      </c>
      <c r="AX185" s="11" t="s">
        <v>80</v>
      </c>
      <c r="AY185" s="189" t="s">
        <v>135</v>
      </c>
    </row>
    <row r="186" spans="2:65" s="12" customFormat="1" ht="13.5">
      <c r="B186" s="196"/>
      <c r="D186" s="197" t="s">
        <v>144</v>
      </c>
      <c r="E186" s="198" t="s">
        <v>5</v>
      </c>
      <c r="F186" s="199" t="s">
        <v>447</v>
      </c>
      <c r="H186" s="200" t="s">
        <v>5</v>
      </c>
      <c r="I186" s="201"/>
      <c r="L186" s="196"/>
      <c r="M186" s="202"/>
      <c r="N186" s="203"/>
      <c r="O186" s="203"/>
      <c r="P186" s="203"/>
      <c r="Q186" s="203"/>
      <c r="R186" s="203"/>
      <c r="S186" s="203"/>
      <c r="T186" s="204"/>
      <c r="AT186" s="205" t="s">
        <v>144</v>
      </c>
      <c r="AU186" s="205" t="s">
        <v>82</v>
      </c>
      <c r="AV186" s="12" t="s">
        <v>80</v>
      </c>
      <c r="AW186" s="12" t="s">
        <v>35</v>
      </c>
      <c r="AX186" s="12" t="s">
        <v>72</v>
      </c>
      <c r="AY186" s="205" t="s">
        <v>135</v>
      </c>
    </row>
    <row r="187" spans="2:65" s="1" customFormat="1" ht="22.5" customHeight="1">
      <c r="B187" s="174"/>
      <c r="C187" s="219" t="s">
        <v>277</v>
      </c>
      <c r="D187" s="219" t="s">
        <v>225</v>
      </c>
      <c r="E187" s="220" t="s">
        <v>292</v>
      </c>
      <c r="F187" s="221" t="s">
        <v>293</v>
      </c>
      <c r="G187" s="222" t="s">
        <v>271</v>
      </c>
      <c r="H187" s="223">
        <v>3.7770000000000001</v>
      </c>
      <c r="I187" s="224"/>
      <c r="J187" s="225">
        <f>ROUND(I187*H187,2)</f>
        <v>0</v>
      </c>
      <c r="K187" s="221" t="s">
        <v>5</v>
      </c>
      <c r="L187" s="226"/>
      <c r="M187" s="227" t="s">
        <v>5</v>
      </c>
      <c r="N187" s="228" t="s">
        <v>43</v>
      </c>
      <c r="O187" s="42"/>
      <c r="P187" s="184">
        <f>O187*H187</f>
        <v>0</v>
      </c>
      <c r="Q187" s="184">
        <v>1.5100000000000001E-2</v>
      </c>
      <c r="R187" s="184">
        <f>Q187*H187</f>
        <v>5.7032700000000006E-2</v>
      </c>
      <c r="S187" s="184">
        <v>0</v>
      </c>
      <c r="T187" s="185">
        <f>S187*H187</f>
        <v>0</v>
      </c>
      <c r="AR187" s="24" t="s">
        <v>183</v>
      </c>
      <c r="AT187" s="24" t="s">
        <v>225</v>
      </c>
      <c r="AU187" s="24" t="s">
        <v>82</v>
      </c>
      <c r="AY187" s="24" t="s">
        <v>135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24" t="s">
        <v>80</v>
      </c>
      <c r="BK187" s="186">
        <f>ROUND(I187*H187,2)</f>
        <v>0</v>
      </c>
      <c r="BL187" s="24" t="s">
        <v>142</v>
      </c>
      <c r="BM187" s="24" t="s">
        <v>518</v>
      </c>
    </row>
    <row r="188" spans="2:65" s="11" customFormat="1" ht="13.5">
      <c r="B188" s="187"/>
      <c r="D188" s="197" t="s">
        <v>144</v>
      </c>
      <c r="E188" s="237" t="s">
        <v>5</v>
      </c>
      <c r="F188" s="217" t="s">
        <v>519</v>
      </c>
      <c r="H188" s="218">
        <v>3.7770000000000001</v>
      </c>
      <c r="I188" s="192"/>
      <c r="L188" s="187"/>
      <c r="M188" s="193"/>
      <c r="N188" s="194"/>
      <c r="O188" s="194"/>
      <c r="P188" s="194"/>
      <c r="Q188" s="194"/>
      <c r="R188" s="194"/>
      <c r="S188" s="194"/>
      <c r="T188" s="195"/>
      <c r="AT188" s="189" t="s">
        <v>144</v>
      </c>
      <c r="AU188" s="189" t="s">
        <v>82</v>
      </c>
      <c r="AV188" s="11" t="s">
        <v>82</v>
      </c>
      <c r="AW188" s="11" t="s">
        <v>35</v>
      </c>
      <c r="AX188" s="11" t="s">
        <v>80</v>
      </c>
      <c r="AY188" s="189" t="s">
        <v>135</v>
      </c>
    </row>
    <row r="189" spans="2:65" s="1" customFormat="1" ht="31.5" customHeight="1">
      <c r="B189" s="174"/>
      <c r="C189" s="175" t="s">
        <v>281</v>
      </c>
      <c r="D189" s="175" t="s">
        <v>137</v>
      </c>
      <c r="E189" s="176" t="s">
        <v>520</v>
      </c>
      <c r="F189" s="177" t="s">
        <v>521</v>
      </c>
      <c r="G189" s="178" t="s">
        <v>257</v>
      </c>
      <c r="H189" s="179">
        <v>45</v>
      </c>
      <c r="I189" s="180"/>
      <c r="J189" s="181">
        <f>ROUND(I189*H189,2)</f>
        <v>0</v>
      </c>
      <c r="K189" s="177" t="s">
        <v>141</v>
      </c>
      <c r="L189" s="41"/>
      <c r="M189" s="182" t="s">
        <v>5</v>
      </c>
      <c r="N189" s="183" t="s">
        <v>43</v>
      </c>
      <c r="O189" s="42"/>
      <c r="P189" s="184">
        <f>O189*H189</f>
        <v>0</v>
      </c>
      <c r="Q189" s="184">
        <v>2.0000000000000002E-5</v>
      </c>
      <c r="R189" s="184">
        <f>Q189*H189</f>
        <v>9.0000000000000008E-4</v>
      </c>
      <c r="S189" s="184">
        <v>0</v>
      </c>
      <c r="T189" s="185">
        <f>S189*H189</f>
        <v>0</v>
      </c>
      <c r="AR189" s="24" t="s">
        <v>142</v>
      </c>
      <c r="AT189" s="24" t="s">
        <v>137</v>
      </c>
      <c r="AU189" s="24" t="s">
        <v>82</v>
      </c>
      <c r="AY189" s="24" t="s">
        <v>135</v>
      </c>
      <c r="BE189" s="186">
        <f>IF(N189="základní",J189,0)</f>
        <v>0</v>
      </c>
      <c r="BF189" s="186">
        <f>IF(N189="snížená",J189,0)</f>
        <v>0</v>
      </c>
      <c r="BG189" s="186">
        <f>IF(N189="zákl. přenesená",J189,0)</f>
        <v>0</v>
      </c>
      <c r="BH189" s="186">
        <f>IF(N189="sníž. přenesená",J189,0)</f>
        <v>0</v>
      </c>
      <c r="BI189" s="186">
        <f>IF(N189="nulová",J189,0)</f>
        <v>0</v>
      </c>
      <c r="BJ189" s="24" t="s">
        <v>80</v>
      </c>
      <c r="BK189" s="186">
        <f>ROUND(I189*H189,2)</f>
        <v>0</v>
      </c>
      <c r="BL189" s="24" t="s">
        <v>142</v>
      </c>
      <c r="BM189" s="24" t="s">
        <v>522</v>
      </c>
    </row>
    <row r="190" spans="2:65" s="11" customFormat="1" ht="13.5">
      <c r="B190" s="187"/>
      <c r="D190" s="188" t="s">
        <v>144</v>
      </c>
      <c r="E190" s="189" t="s">
        <v>5</v>
      </c>
      <c r="F190" s="190" t="s">
        <v>359</v>
      </c>
      <c r="H190" s="191">
        <v>45</v>
      </c>
      <c r="I190" s="192"/>
      <c r="L190" s="187"/>
      <c r="M190" s="193"/>
      <c r="N190" s="194"/>
      <c r="O190" s="194"/>
      <c r="P190" s="194"/>
      <c r="Q190" s="194"/>
      <c r="R190" s="194"/>
      <c r="S190" s="194"/>
      <c r="T190" s="195"/>
      <c r="AT190" s="189" t="s">
        <v>144</v>
      </c>
      <c r="AU190" s="189" t="s">
        <v>82</v>
      </c>
      <c r="AV190" s="11" t="s">
        <v>82</v>
      </c>
      <c r="AW190" s="11" t="s">
        <v>35</v>
      </c>
      <c r="AX190" s="11" t="s">
        <v>80</v>
      </c>
      <c r="AY190" s="189" t="s">
        <v>135</v>
      </c>
    </row>
    <row r="191" spans="2:65" s="12" customFormat="1" ht="13.5">
      <c r="B191" s="196"/>
      <c r="D191" s="197" t="s">
        <v>144</v>
      </c>
      <c r="E191" s="198" t="s">
        <v>5</v>
      </c>
      <c r="F191" s="199" t="s">
        <v>447</v>
      </c>
      <c r="H191" s="200" t="s">
        <v>5</v>
      </c>
      <c r="I191" s="201"/>
      <c r="L191" s="196"/>
      <c r="M191" s="202"/>
      <c r="N191" s="203"/>
      <c r="O191" s="203"/>
      <c r="P191" s="203"/>
      <c r="Q191" s="203"/>
      <c r="R191" s="203"/>
      <c r="S191" s="203"/>
      <c r="T191" s="204"/>
      <c r="AT191" s="205" t="s">
        <v>144</v>
      </c>
      <c r="AU191" s="205" t="s">
        <v>82</v>
      </c>
      <c r="AV191" s="12" t="s">
        <v>80</v>
      </c>
      <c r="AW191" s="12" t="s">
        <v>35</v>
      </c>
      <c r="AX191" s="12" t="s">
        <v>72</v>
      </c>
      <c r="AY191" s="205" t="s">
        <v>135</v>
      </c>
    </row>
    <row r="192" spans="2:65" s="1" customFormat="1" ht="22.5" customHeight="1">
      <c r="B192" s="174"/>
      <c r="C192" s="219" t="s">
        <v>286</v>
      </c>
      <c r="D192" s="219" t="s">
        <v>225</v>
      </c>
      <c r="E192" s="220" t="s">
        <v>523</v>
      </c>
      <c r="F192" s="221" t="s">
        <v>524</v>
      </c>
      <c r="G192" s="222" t="s">
        <v>271</v>
      </c>
      <c r="H192" s="223">
        <v>7.7249999999999996</v>
      </c>
      <c r="I192" s="224"/>
      <c r="J192" s="225">
        <f>ROUND(I192*H192,2)</f>
        <v>0</v>
      </c>
      <c r="K192" s="221" t="s">
        <v>5</v>
      </c>
      <c r="L192" s="226"/>
      <c r="M192" s="227" t="s">
        <v>5</v>
      </c>
      <c r="N192" s="228" t="s">
        <v>43</v>
      </c>
      <c r="O192" s="42"/>
      <c r="P192" s="184">
        <f>O192*H192</f>
        <v>0</v>
      </c>
      <c r="Q192" s="184">
        <v>1.5100000000000001E-2</v>
      </c>
      <c r="R192" s="184">
        <f>Q192*H192</f>
        <v>0.1166475</v>
      </c>
      <c r="S192" s="184">
        <v>0</v>
      </c>
      <c r="T192" s="185">
        <f>S192*H192</f>
        <v>0</v>
      </c>
      <c r="AR192" s="24" t="s">
        <v>183</v>
      </c>
      <c r="AT192" s="24" t="s">
        <v>225</v>
      </c>
      <c r="AU192" s="24" t="s">
        <v>82</v>
      </c>
      <c r="AY192" s="24" t="s">
        <v>135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24" t="s">
        <v>80</v>
      </c>
      <c r="BK192" s="186">
        <f>ROUND(I192*H192,2)</f>
        <v>0</v>
      </c>
      <c r="BL192" s="24" t="s">
        <v>142</v>
      </c>
      <c r="BM192" s="24" t="s">
        <v>525</v>
      </c>
    </row>
    <row r="193" spans="2:65" s="11" customFormat="1" ht="13.5">
      <c r="B193" s="187"/>
      <c r="D193" s="197" t="s">
        <v>144</v>
      </c>
      <c r="E193" s="237" t="s">
        <v>5</v>
      </c>
      <c r="F193" s="217" t="s">
        <v>526</v>
      </c>
      <c r="H193" s="218">
        <v>7.7249999999999996</v>
      </c>
      <c r="I193" s="192"/>
      <c r="L193" s="187"/>
      <c r="M193" s="193"/>
      <c r="N193" s="194"/>
      <c r="O193" s="194"/>
      <c r="P193" s="194"/>
      <c r="Q193" s="194"/>
      <c r="R193" s="194"/>
      <c r="S193" s="194"/>
      <c r="T193" s="195"/>
      <c r="AT193" s="189" t="s">
        <v>144</v>
      </c>
      <c r="AU193" s="189" t="s">
        <v>82</v>
      </c>
      <c r="AV193" s="11" t="s">
        <v>82</v>
      </c>
      <c r="AW193" s="11" t="s">
        <v>35</v>
      </c>
      <c r="AX193" s="11" t="s">
        <v>80</v>
      </c>
      <c r="AY193" s="189" t="s">
        <v>135</v>
      </c>
    </row>
    <row r="194" spans="2:65" s="1" customFormat="1" ht="22.5" customHeight="1">
      <c r="B194" s="174"/>
      <c r="C194" s="175" t="s">
        <v>291</v>
      </c>
      <c r="D194" s="175" t="s">
        <v>137</v>
      </c>
      <c r="E194" s="176" t="s">
        <v>307</v>
      </c>
      <c r="F194" s="177" t="s">
        <v>308</v>
      </c>
      <c r="G194" s="178" t="s">
        <v>271</v>
      </c>
      <c r="H194" s="179">
        <v>4</v>
      </c>
      <c r="I194" s="180"/>
      <c r="J194" s="181">
        <f>ROUND(I194*H194,2)</f>
        <v>0</v>
      </c>
      <c r="K194" s="177" t="s">
        <v>141</v>
      </c>
      <c r="L194" s="41"/>
      <c r="M194" s="182" t="s">
        <v>5</v>
      </c>
      <c r="N194" s="183" t="s">
        <v>43</v>
      </c>
      <c r="O194" s="42"/>
      <c r="P194" s="184">
        <f>O194*H194</f>
        <v>0</v>
      </c>
      <c r="Q194" s="184">
        <v>1.0000000000000001E-5</v>
      </c>
      <c r="R194" s="184">
        <f>Q194*H194</f>
        <v>4.0000000000000003E-5</v>
      </c>
      <c r="S194" s="184">
        <v>0</v>
      </c>
      <c r="T194" s="185">
        <f>S194*H194</f>
        <v>0</v>
      </c>
      <c r="AR194" s="24" t="s">
        <v>142</v>
      </c>
      <c r="AT194" s="24" t="s">
        <v>137</v>
      </c>
      <c r="AU194" s="24" t="s">
        <v>82</v>
      </c>
      <c r="AY194" s="24" t="s">
        <v>135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24" t="s">
        <v>80</v>
      </c>
      <c r="BK194" s="186">
        <f>ROUND(I194*H194,2)</f>
        <v>0</v>
      </c>
      <c r="BL194" s="24" t="s">
        <v>142</v>
      </c>
      <c r="BM194" s="24" t="s">
        <v>527</v>
      </c>
    </row>
    <row r="195" spans="2:65" s="11" customFormat="1" ht="13.5">
      <c r="B195" s="187"/>
      <c r="D195" s="188" t="s">
        <v>144</v>
      </c>
      <c r="E195" s="189" t="s">
        <v>5</v>
      </c>
      <c r="F195" s="190" t="s">
        <v>142</v>
      </c>
      <c r="H195" s="191">
        <v>4</v>
      </c>
      <c r="I195" s="192"/>
      <c r="L195" s="187"/>
      <c r="M195" s="193"/>
      <c r="N195" s="194"/>
      <c r="O195" s="194"/>
      <c r="P195" s="194"/>
      <c r="Q195" s="194"/>
      <c r="R195" s="194"/>
      <c r="S195" s="194"/>
      <c r="T195" s="195"/>
      <c r="AT195" s="189" t="s">
        <v>144</v>
      </c>
      <c r="AU195" s="189" t="s">
        <v>82</v>
      </c>
      <c r="AV195" s="11" t="s">
        <v>82</v>
      </c>
      <c r="AW195" s="11" t="s">
        <v>35</v>
      </c>
      <c r="AX195" s="11" t="s">
        <v>80</v>
      </c>
      <c r="AY195" s="189" t="s">
        <v>135</v>
      </c>
    </row>
    <row r="196" spans="2:65" s="12" customFormat="1" ht="13.5">
      <c r="B196" s="196"/>
      <c r="D196" s="197" t="s">
        <v>144</v>
      </c>
      <c r="E196" s="198" t="s">
        <v>5</v>
      </c>
      <c r="F196" s="199" t="s">
        <v>447</v>
      </c>
      <c r="H196" s="200" t="s">
        <v>5</v>
      </c>
      <c r="I196" s="201"/>
      <c r="L196" s="196"/>
      <c r="M196" s="202"/>
      <c r="N196" s="203"/>
      <c r="O196" s="203"/>
      <c r="P196" s="203"/>
      <c r="Q196" s="203"/>
      <c r="R196" s="203"/>
      <c r="S196" s="203"/>
      <c r="T196" s="204"/>
      <c r="AT196" s="205" t="s">
        <v>144</v>
      </c>
      <c r="AU196" s="205" t="s">
        <v>82</v>
      </c>
      <c r="AV196" s="12" t="s">
        <v>80</v>
      </c>
      <c r="AW196" s="12" t="s">
        <v>35</v>
      </c>
      <c r="AX196" s="12" t="s">
        <v>72</v>
      </c>
      <c r="AY196" s="205" t="s">
        <v>135</v>
      </c>
    </row>
    <row r="197" spans="2:65" s="1" customFormat="1" ht="22.5" customHeight="1">
      <c r="B197" s="174"/>
      <c r="C197" s="219" t="s">
        <v>296</v>
      </c>
      <c r="D197" s="219" t="s">
        <v>225</v>
      </c>
      <c r="E197" s="220" t="s">
        <v>312</v>
      </c>
      <c r="F197" s="221" t="s">
        <v>313</v>
      </c>
      <c r="G197" s="222" t="s">
        <v>271</v>
      </c>
      <c r="H197" s="223">
        <v>4</v>
      </c>
      <c r="I197" s="224"/>
      <c r="J197" s="225">
        <f>ROUND(I197*H197,2)</f>
        <v>0</v>
      </c>
      <c r="K197" s="221" t="s">
        <v>5</v>
      </c>
      <c r="L197" s="226"/>
      <c r="M197" s="227" t="s">
        <v>5</v>
      </c>
      <c r="N197" s="228" t="s">
        <v>43</v>
      </c>
      <c r="O197" s="42"/>
      <c r="P197" s="184">
        <f>O197*H197</f>
        <v>0</v>
      </c>
      <c r="Q197" s="184">
        <v>1.4E-3</v>
      </c>
      <c r="R197" s="184">
        <f>Q197*H197</f>
        <v>5.5999999999999999E-3</v>
      </c>
      <c r="S197" s="184">
        <v>0</v>
      </c>
      <c r="T197" s="185">
        <f>S197*H197</f>
        <v>0</v>
      </c>
      <c r="AR197" s="24" t="s">
        <v>183</v>
      </c>
      <c r="AT197" s="24" t="s">
        <v>225</v>
      </c>
      <c r="AU197" s="24" t="s">
        <v>82</v>
      </c>
      <c r="AY197" s="24" t="s">
        <v>135</v>
      </c>
      <c r="BE197" s="186">
        <f>IF(N197="základní",J197,0)</f>
        <v>0</v>
      </c>
      <c r="BF197" s="186">
        <f>IF(N197="snížená",J197,0)</f>
        <v>0</v>
      </c>
      <c r="BG197" s="186">
        <f>IF(N197="zákl. přenesená",J197,0)</f>
        <v>0</v>
      </c>
      <c r="BH197" s="186">
        <f>IF(N197="sníž. přenesená",J197,0)</f>
        <v>0</v>
      </c>
      <c r="BI197" s="186">
        <f>IF(N197="nulová",J197,0)</f>
        <v>0</v>
      </c>
      <c r="BJ197" s="24" t="s">
        <v>80</v>
      </c>
      <c r="BK197" s="186">
        <f>ROUND(I197*H197,2)</f>
        <v>0</v>
      </c>
      <c r="BL197" s="24" t="s">
        <v>142</v>
      </c>
      <c r="BM197" s="24" t="s">
        <v>528</v>
      </c>
    </row>
    <row r="198" spans="2:65" s="1" customFormat="1" ht="22.5" customHeight="1">
      <c r="B198" s="174"/>
      <c r="C198" s="175" t="s">
        <v>301</v>
      </c>
      <c r="D198" s="175" t="s">
        <v>137</v>
      </c>
      <c r="E198" s="176" t="s">
        <v>529</v>
      </c>
      <c r="F198" s="177" t="s">
        <v>530</v>
      </c>
      <c r="G198" s="178" t="s">
        <v>271</v>
      </c>
      <c r="H198" s="179">
        <v>1</v>
      </c>
      <c r="I198" s="180"/>
      <c r="J198" s="181">
        <f>ROUND(I198*H198,2)</f>
        <v>0</v>
      </c>
      <c r="K198" s="177" t="s">
        <v>141</v>
      </c>
      <c r="L198" s="41"/>
      <c r="M198" s="182" t="s">
        <v>5</v>
      </c>
      <c r="N198" s="183" t="s">
        <v>43</v>
      </c>
      <c r="O198" s="42"/>
      <c r="P198" s="184">
        <f>O198*H198</f>
        <v>0</v>
      </c>
      <c r="Q198" s="184">
        <v>1E-4</v>
      </c>
      <c r="R198" s="184">
        <f>Q198*H198</f>
        <v>1E-4</v>
      </c>
      <c r="S198" s="184">
        <v>0</v>
      </c>
      <c r="T198" s="185">
        <f>S198*H198</f>
        <v>0</v>
      </c>
      <c r="AR198" s="24" t="s">
        <v>142</v>
      </c>
      <c r="AT198" s="24" t="s">
        <v>137</v>
      </c>
      <c r="AU198" s="24" t="s">
        <v>82</v>
      </c>
      <c r="AY198" s="24" t="s">
        <v>135</v>
      </c>
      <c r="BE198" s="186">
        <f>IF(N198="základní",J198,0)</f>
        <v>0</v>
      </c>
      <c r="BF198" s="186">
        <f>IF(N198="snížená",J198,0)</f>
        <v>0</v>
      </c>
      <c r="BG198" s="186">
        <f>IF(N198="zákl. přenesená",J198,0)</f>
        <v>0</v>
      </c>
      <c r="BH198" s="186">
        <f>IF(N198="sníž. přenesená",J198,0)</f>
        <v>0</v>
      </c>
      <c r="BI198" s="186">
        <f>IF(N198="nulová",J198,0)</f>
        <v>0</v>
      </c>
      <c r="BJ198" s="24" t="s">
        <v>80</v>
      </c>
      <c r="BK198" s="186">
        <f>ROUND(I198*H198,2)</f>
        <v>0</v>
      </c>
      <c r="BL198" s="24" t="s">
        <v>142</v>
      </c>
      <c r="BM198" s="24" t="s">
        <v>531</v>
      </c>
    </row>
    <row r="199" spans="2:65" s="1" customFormat="1" ht="22.5" customHeight="1">
      <c r="B199" s="174"/>
      <c r="C199" s="219" t="s">
        <v>306</v>
      </c>
      <c r="D199" s="219" t="s">
        <v>225</v>
      </c>
      <c r="E199" s="220" t="s">
        <v>532</v>
      </c>
      <c r="F199" s="221" t="s">
        <v>321</v>
      </c>
      <c r="G199" s="222" t="s">
        <v>271</v>
      </c>
      <c r="H199" s="223">
        <v>1</v>
      </c>
      <c r="I199" s="224"/>
      <c r="J199" s="225">
        <f>ROUND(I199*H199,2)</f>
        <v>0</v>
      </c>
      <c r="K199" s="221" t="s">
        <v>5</v>
      </c>
      <c r="L199" s="226"/>
      <c r="M199" s="227" t="s">
        <v>5</v>
      </c>
      <c r="N199" s="228" t="s">
        <v>43</v>
      </c>
      <c r="O199" s="42"/>
      <c r="P199" s="184">
        <f>O199*H199</f>
        <v>0</v>
      </c>
      <c r="Q199" s="184">
        <v>1.1999999999999999E-3</v>
      </c>
      <c r="R199" s="184">
        <f>Q199*H199</f>
        <v>1.1999999999999999E-3</v>
      </c>
      <c r="S199" s="184">
        <v>0</v>
      </c>
      <c r="T199" s="185">
        <f>S199*H199</f>
        <v>0</v>
      </c>
      <c r="AR199" s="24" t="s">
        <v>183</v>
      </c>
      <c r="AT199" s="24" t="s">
        <v>225</v>
      </c>
      <c r="AU199" s="24" t="s">
        <v>82</v>
      </c>
      <c r="AY199" s="24" t="s">
        <v>135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24" t="s">
        <v>80</v>
      </c>
      <c r="BK199" s="186">
        <f>ROUND(I199*H199,2)</f>
        <v>0</v>
      </c>
      <c r="BL199" s="24" t="s">
        <v>142</v>
      </c>
      <c r="BM199" s="24" t="s">
        <v>533</v>
      </c>
    </row>
    <row r="200" spans="2:65" s="1" customFormat="1" ht="22.5" customHeight="1">
      <c r="B200" s="174"/>
      <c r="C200" s="175" t="s">
        <v>311</v>
      </c>
      <c r="D200" s="175" t="s">
        <v>137</v>
      </c>
      <c r="E200" s="176" t="s">
        <v>534</v>
      </c>
      <c r="F200" s="177" t="s">
        <v>535</v>
      </c>
      <c r="G200" s="178" t="s">
        <v>271</v>
      </c>
      <c r="H200" s="179">
        <v>4</v>
      </c>
      <c r="I200" s="180"/>
      <c r="J200" s="181">
        <f>ROUND(I200*H200,2)</f>
        <v>0</v>
      </c>
      <c r="K200" s="177" t="s">
        <v>141</v>
      </c>
      <c r="L200" s="41"/>
      <c r="M200" s="182" t="s">
        <v>5</v>
      </c>
      <c r="N200" s="183" t="s">
        <v>43</v>
      </c>
      <c r="O200" s="42"/>
      <c r="P200" s="184">
        <f>O200*H200</f>
        <v>0</v>
      </c>
      <c r="Q200" s="184">
        <v>7.2000000000000005E-4</v>
      </c>
      <c r="R200" s="184">
        <f>Q200*H200</f>
        <v>2.8800000000000002E-3</v>
      </c>
      <c r="S200" s="184">
        <v>0</v>
      </c>
      <c r="T200" s="185">
        <f>S200*H200</f>
        <v>0</v>
      </c>
      <c r="AR200" s="24" t="s">
        <v>142</v>
      </c>
      <c r="AT200" s="24" t="s">
        <v>137</v>
      </c>
      <c r="AU200" s="24" t="s">
        <v>82</v>
      </c>
      <c r="AY200" s="24" t="s">
        <v>135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24" t="s">
        <v>80</v>
      </c>
      <c r="BK200" s="186">
        <f>ROUND(I200*H200,2)</f>
        <v>0</v>
      </c>
      <c r="BL200" s="24" t="s">
        <v>142</v>
      </c>
      <c r="BM200" s="24" t="s">
        <v>536</v>
      </c>
    </row>
    <row r="201" spans="2:65" s="11" customFormat="1" ht="13.5">
      <c r="B201" s="187"/>
      <c r="D201" s="197" t="s">
        <v>144</v>
      </c>
      <c r="E201" s="237" t="s">
        <v>5</v>
      </c>
      <c r="F201" s="217" t="s">
        <v>537</v>
      </c>
      <c r="H201" s="218">
        <v>4</v>
      </c>
      <c r="I201" s="192"/>
      <c r="L201" s="187"/>
      <c r="M201" s="193"/>
      <c r="N201" s="194"/>
      <c r="O201" s="194"/>
      <c r="P201" s="194"/>
      <c r="Q201" s="194"/>
      <c r="R201" s="194"/>
      <c r="S201" s="194"/>
      <c r="T201" s="195"/>
      <c r="AT201" s="189" t="s">
        <v>144</v>
      </c>
      <c r="AU201" s="189" t="s">
        <v>82</v>
      </c>
      <c r="AV201" s="11" t="s">
        <v>82</v>
      </c>
      <c r="AW201" s="11" t="s">
        <v>35</v>
      </c>
      <c r="AX201" s="11" t="s">
        <v>80</v>
      </c>
      <c r="AY201" s="189" t="s">
        <v>135</v>
      </c>
    </row>
    <row r="202" spans="2:65" s="1" customFormat="1" ht="31.5" customHeight="1">
      <c r="B202" s="174"/>
      <c r="C202" s="219" t="s">
        <v>315</v>
      </c>
      <c r="D202" s="219" t="s">
        <v>225</v>
      </c>
      <c r="E202" s="220" t="s">
        <v>538</v>
      </c>
      <c r="F202" s="221" t="s">
        <v>539</v>
      </c>
      <c r="G202" s="222" t="s">
        <v>271</v>
      </c>
      <c r="H202" s="223">
        <v>4</v>
      </c>
      <c r="I202" s="224"/>
      <c r="J202" s="225">
        <f>ROUND(I202*H202,2)</f>
        <v>0</v>
      </c>
      <c r="K202" s="221" t="s">
        <v>5</v>
      </c>
      <c r="L202" s="226"/>
      <c r="M202" s="227" t="s">
        <v>5</v>
      </c>
      <c r="N202" s="228" t="s">
        <v>43</v>
      </c>
      <c r="O202" s="42"/>
      <c r="P202" s="184">
        <f>O202*H202</f>
        <v>0</v>
      </c>
      <c r="Q202" s="184">
        <v>7.1999999999999998E-3</v>
      </c>
      <c r="R202" s="184">
        <f>Q202*H202</f>
        <v>2.8799999999999999E-2</v>
      </c>
      <c r="S202" s="184">
        <v>0</v>
      </c>
      <c r="T202" s="185">
        <f>S202*H202</f>
        <v>0</v>
      </c>
      <c r="AR202" s="24" t="s">
        <v>183</v>
      </c>
      <c r="AT202" s="24" t="s">
        <v>225</v>
      </c>
      <c r="AU202" s="24" t="s">
        <v>82</v>
      </c>
      <c r="AY202" s="24" t="s">
        <v>135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24" t="s">
        <v>80</v>
      </c>
      <c r="BK202" s="186">
        <f>ROUND(I202*H202,2)</f>
        <v>0</v>
      </c>
      <c r="BL202" s="24" t="s">
        <v>142</v>
      </c>
      <c r="BM202" s="24" t="s">
        <v>540</v>
      </c>
    </row>
    <row r="203" spans="2:65" s="1" customFormat="1" ht="22.5" customHeight="1">
      <c r="B203" s="174"/>
      <c r="C203" s="175" t="s">
        <v>319</v>
      </c>
      <c r="D203" s="175" t="s">
        <v>137</v>
      </c>
      <c r="E203" s="176" t="s">
        <v>331</v>
      </c>
      <c r="F203" s="177" t="s">
        <v>541</v>
      </c>
      <c r="G203" s="178" t="s">
        <v>257</v>
      </c>
      <c r="H203" s="179">
        <v>22</v>
      </c>
      <c r="I203" s="180"/>
      <c r="J203" s="181">
        <f>ROUND(I203*H203,2)</f>
        <v>0</v>
      </c>
      <c r="K203" s="177" t="s">
        <v>141</v>
      </c>
      <c r="L203" s="41"/>
      <c r="M203" s="182" t="s">
        <v>5</v>
      </c>
      <c r="N203" s="183" t="s">
        <v>43</v>
      </c>
      <c r="O203" s="42"/>
      <c r="P203" s="184">
        <f>O203*H203</f>
        <v>0</v>
      </c>
      <c r="Q203" s="184">
        <v>0</v>
      </c>
      <c r="R203" s="184">
        <f>Q203*H203</f>
        <v>0</v>
      </c>
      <c r="S203" s="184">
        <v>0</v>
      </c>
      <c r="T203" s="185">
        <f>S203*H203</f>
        <v>0</v>
      </c>
      <c r="AR203" s="24" t="s">
        <v>142</v>
      </c>
      <c r="AT203" s="24" t="s">
        <v>137</v>
      </c>
      <c r="AU203" s="24" t="s">
        <v>82</v>
      </c>
      <c r="AY203" s="24" t="s">
        <v>135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0</v>
      </c>
      <c r="BH203" s="186">
        <f>IF(N203="sníž. přenesená",J203,0)</f>
        <v>0</v>
      </c>
      <c r="BI203" s="186">
        <f>IF(N203="nulová",J203,0)</f>
        <v>0</v>
      </c>
      <c r="BJ203" s="24" t="s">
        <v>80</v>
      </c>
      <c r="BK203" s="186">
        <f>ROUND(I203*H203,2)</f>
        <v>0</v>
      </c>
      <c r="BL203" s="24" t="s">
        <v>142</v>
      </c>
      <c r="BM203" s="24" t="s">
        <v>542</v>
      </c>
    </row>
    <row r="204" spans="2:65" s="11" customFormat="1" ht="13.5">
      <c r="B204" s="187"/>
      <c r="D204" s="197" t="s">
        <v>144</v>
      </c>
      <c r="E204" s="237" t="s">
        <v>5</v>
      </c>
      <c r="F204" s="217" t="s">
        <v>501</v>
      </c>
      <c r="H204" s="218">
        <v>22</v>
      </c>
      <c r="I204" s="192"/>
      <c r="L204" s="187"/>
      <c r="M204" s="193"/>
      <c r="N204" s="194"/>
      <c r="O204" s="194"/>
      <c r="P204" s="194"/>
      <c r="Q204" s="194"/>
      <c r="R204" s="194"/>
      <c r="S204" s="194"/>
      <c r="T204" s="195"/>
      <c r="AT204" s="189" t="s">
        <v>144</v>
      </c>
      <c r="AU204" s="189" t="s">
        <v>82</v>
      </c>
      <c r="AV204" s="11" t="s">
        <v>82</v>
      </c>
      <c r="AW204" s="11" t="s">
        <v>35</v>
      </c>
      <c r="AX204" s="11" t="s">
        <v>80</v>
      </c>
      <c r="AY204" s="189" t="s">
        <v>135</v>
      </c>
    </row>
    <row r="205" spans="2:65" s="1" customFormat="1" ht="22.5" customHeight="1">
      <c r="B205" s="174"/>
      <c r="C205" s="175" t="s">
        <v>310</v>
      </c>
      <c r="D205" s="175" t="s">
        <v>137</v>
      </c>
      <c r="E205" s="176" t="s">
        <v>543</v>
      </c>
      <c r="F205" s="177" t="s">
        <v>544</v>
      </c>
      <c r="G205" s="178" t="s">
        <v>257</v>
      </c>
      <c r="H205" s="179">
        <v>45</v>
      </c>
      <c r="I205" s="180"/>
      <c r="J205" s="181">
        <f>ROUND(I205*H205,2)</f>
        <v>0</v>
      </c>
      <c r="K205" s="177" t="s">
        <v>141</v>
      </c>
      <c r="L205" s="41"/>
      <c r="M205" s="182" t="s">
        <v>5</v>
      </c>
      <c r="N205" s="183" t="s">
        <v>43</v>
      </c>
      <c r="O205" s="42"/>
      <c r="P205" s="184">
        <f>O205*H205</f>
        <v>0</v>
      </c>
      <c r="Q205" s="184">
        <v>0</v>
      </c>
      <c r="R205" s="184">
        <f>Q205*H205</f>
        <v>0</v>
      </c>
      <c r="S205" s="184">
        <v>0</v>
      </c>
      <c r="T205" s="185">
        <f>S205*H205</f>
        <v>0</v>
      </c>
      <c r="AR205" s="24" t="s">
        <v>142</v>
      </c>
      <c r="AT205" s="24" t="s">
        <v>137</v>
      </c>
      <c r="AU205" s="24" t="s">
        <v>82</v>
      </c>
      <c r="AY205" s="24" t="s">
        <v>135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24" t="s">
        <v>80</v>
      </c>
      <c r="BK205" s="186">
        <f>ROUND(I205*H205,2)</f>
        <v>0</v>
      </c>
      <c r="BL205" s="24" t="s">
        <v>142</v>
      </c>
      <c r="BM205" s="24" t="s">
        <v>545</v>
      </c>
    </row>
    <row r="206" spans="2:65" s="11" customFormat="1" ht="13.5">
      <c r="B206" s="187"/>
      <c r="D206" s="188" t="s">
        <v>144</v>
      </c>
      <c r="E206" s="189" t="s">
        <v>5</v>
      </c>
      <c r="F206" s="190" t="s">
        <v>359</v>
      </c>
      <c r="H206" s="191">
        <v>45</v>
      </c>
      <c r="I206" s="192"/>
      <c r="L206" s="187"/>
      <c r="M206" s="193"/>
      <c r="N206" s="194"/>
      <c r="O206" s="194"/>
      <c r="P206" s="194"/>
      <c r="Q206" s="194"/>
      <c r="R206" s="194"/>
      <c r="S206" s="194"/>
      <c r="T206" s="195"/>
      <c r="AT206" s="189" t="s">
        <v>144</v>
      </c>
      <c r="AU206" s="189" t="s">
        <v>82</v>
      </c>
      <c r="AV206" s="11" t="s">
        <v>82</v>
      </c>
      <c r="AW206" s="11" t="s">
        <v>35</v>
      </c>
      <c r="AX206" s="11" t="s">
        <v>80</v>
      </c>
      <c r="AY206" s="189" t="s">
        <v>135</v>
      </c>
    </row>
    <row r="207" spans="2:65" s="12" customFormat="1" ht="13.5">
      <c r="B207" s="196"/>
      <c r="D207" s="197" t="s">
        <v>144</v>
      </c>
      <c r="E207" s="198" t="s">
        <v>5</v>
      </c>
      <c r="F207" s="199" t="s">
        <v>447</v>
      </c>
      <c r="H207" s="200" t="s">
        <v>5</v>
      </c>
      <c r="I207" s="201"/>
      <c r="L207" s="196"/>
      <c r="M207" s="202"/>
      <c r="N207" s="203"/>
      <c r="O207" s="203"/>
      <c r="P207" s="203"/>
      <c r="Q207" s="203"/>
      <c r="R207" s="203"/>
      <c r="S207" s="203"/>
      <c r="T207" s="204"/>
      <c r="AT207" s="205" t="s">
        <v>144</v>
      </c>
      <c r="AU207" s="205" t="s">
        <v>82</v>
      </c>
      <c r="AV207" s="12" t="s">
        <v>80</v>
      </c>
      <c r="AW207" s="12" t="s">
        <v>35</v>
      </c>
      <c r="AX207" s="12" t="s">
        <v>72</v>
      </c>
      <c r="AY207" s="205" t="s">
        <v>135</v>
      </c>
    </row>
    <row r="208" spans="2:65" s="1" customFormat="1" ht="31.5" customHeight="1">
      <c r="B208" s="174"/>
      <c r="C208" s="175" t="s">
        <v>326</v>
      </c>
      <c r="D208" s="175" t="s">
        <v>137</v>
      </c>
      <c r="E208" s="176" t="s">
        <v>546</v>
      </c>
      <c r="F208" s="177" t="s">
        <v>547</v>
      </c>
      <c r="G208" s="178" t="s">
        <v>271</v>
      </c>
      <c r="H208" s="179">
        <v>1</v>
      </c>
      <c r="I208" s="180"/>
      <c r="J208" s="181">
        <f>ROUND(I208*H208,2)</f>
        <v>0</v>
      </c>
      <c r="K208" s="177" t="s">
        <v>141</v>
      </c>
      <c r="L208" s="41"/>
      <c r="M208" s="182" t="s">
        <v>5</v>
      </c>
      <c r="N208" s="183" t="s">
        <v>43</v>
      </c>
      <c r="O208" s="42"/>
      <c r="P208" s="184">
        <f>O208*H208</f>
        <v>0</v>
      </c>
      <c r="Q208" s="184">
        <v>2.2568899999999998</v>
      </c>
      <c r="R208" s="184">
        <f>Q208*H208</f>
        <v>2.2568899999999998</v>
      </c>
      <c r="S208" s="184">
        <v>0</v>
      </c>
      <c r="T208" s="185">
        <f>S208*H208</f>
        <v>0</v>
      </c>
      <c r="AR208" s="24" t="s">
        <v>142</v>
      </c>
      <c r="AT208" s="24" t="s">
        <v>137</v>
      </c>
      <c r="AU208" s="24" t="s">
        <v>82</v>
      </c>
      <c r="AY208" s="24" t="s">
        <v>135</v>
      </c>
      <c r="BE208" s="186">
        <f>IF(N208="základní",J208,0)</f>
        <v>0</v>
      </c>
      <c r="BF208" s="186">
        <f>IF(N208="snížená",J208,0)</f>
        <v>0</v>
      </c>
      <c r="BG208" s="186">
        <f>IF(N208="zákl. přenesená",J208,0)</f>
        <v>0</v>
      </c>
      <c r="BH208" s="186">
        <f>IF(N208="sníž. přenesená",J208,0)</f>
        <v>0</v>
      </c>
      <c r="BI208" s="186">
        <f>IF(N208="nulová",J208,0)</f>
        <v>0</v>
      </c>
      <c r="BJ208" s="24" t="s">
        <v>80</v>
      </c>
      <c r="BK208" s="186">
        <f>ROUND(I208*H208,2)</f>
        <v>0</v>
      </c>
      <c r="BL208" s="24" t="s">
        <v>142</v>
      </c>
      <c r="BM208" s="24" t="s">
        <v>548</v>
      </c>
    </row>
    <row r="209" spans="2:65" s="11" customFormat="1" ht="13.5">
      <c r="B209" s="187"/>
      <c r="D209" s="188" t="s">
        <v>144</v>
      </c>
      <c r="E209" s="189" t="s">
        <v>5</v>
      </c>
      <c r="F209" s="190" t="s">
        <v>80</v>
      </c>
      <c r="H209" s="191">
        <v>1</v>
      </c>
      <c r="I209" s="192"/>
      <c r="L209" s="187"/>
      <c r="M209" s="193"/>
      <c r="N209" s="194"/>
      <c r="O209" s="194"/>
      <c r="P209" s="194"/>
      <c r="Q209" s="194"/>
      <c r="R209" s="194"/>
      <c r="S209" s="194"/>
      <c r="T209" s="195"/>
      <c r="AT209" s="189" t="s">
        <v>144</v>
      </c>
      <c r="AU209" s="189" t="s">
        <v>82</v>
      </c>
      <c r="AV209" s="11" t="s">
        <v>82</v>
      </c>
      <c r="AW209" s="11" t="s">
        <v>35</v>
      </c>
      <c r="AX209" s="11" t="s">
        <v>80</v>
      </c>
      <c r="AY209" s="189" t="s">
        <v>135</v>
      </c>
    </row>
    <row r="210" spans="2:65" s="12" customFormat="1" ht="13.5">
      <c r="B210" s="196"/>
      <c r="D210" s="197" t="s">
        <v>144</v>
      </c>
      <c r="E210" s="198" t="s">
        <v>5</v>
      </c>
      <c r="F210" s="199" t="s">
        <v>447</v>
      </c>
      <c r="H210" s="200" t="s">
        <v>5</v>
      </c>
      <c r="I210" s="201"/>
      <c r="L210" s="196"/>
      <c r="M210" s="202"/>
      <c r="N210" s="203"/>
      <c r="O210" s="203"/>
      <c r="P210" s="203"/>
      <c r="Q210" s="203"/>
      <c r="R210" s="203"/>
      <c r="S210" s="203"/>
      <c r="T210" s="204"/>
      <c r="AT210" s="205" t="s">
        <v>144</v>
      </c>
      <c r="AU210" s="205" t="s">
        <v>82</v>
      </c>
      <c r="AV210" s="12" t="s">
        <v>80</v>
      </c>
      <c r="AW210" s="12" t="s">
        <v>35</v>
      </c>
      <c r="AX210" s="12" t="s">
        <v>72</v>
      </c>
      <c r="AY210" s="205" t="s">
        <v>135</v>
      </c>
    </row>
    <row r="211" spans="2:65" s="1" customFormat="1" ht="22.5" customHeight="1">
      <c r="B211" s="174"/>
      <c r="C211" s="219" t="s">
        <v>330</v>
      </c>
      <c r="D211" s="219" t="s">
        <v>225</v>
      </c>
      <c r="E211" s="220" t="s">
        <v>549</v>
      </c>
      <c r="F211" s="221" t="s">
        <v>550</v>
      </c>
      <c r="G211" s="222" t="s">
        <v>271</v>
      </c>
      <c r="H211" s="223">
        <v>1</v>
      </c>
      <c r="I211" s="224"/>
      <c r="J211" s="225">
        <f>ROUND(I211*H211,2)</f>
        <v>0</v>
      </c>
      <c r="K211" s="221" t="s">
        <v>141</v>
      </c>
      <c r="L211" s="226"/>
      <c r="M211" s="227" t="s">
        <v>5</v>
      </c>
      <c r="N211" s="228" t="s">
        <v>43</v>
      </c>
      <c r="O211" s="42"/>
      <c r="P211" s="184">
        <f>O211*H211</f>
        <v>0</v>
      </c>
      <c r="Q211" s="184">
        <v>1.6</v>
      </c>
      <c r="R211" s="184">
        <f>Q211*H211</f>
        <v>1.6</v>
      </c>
      <c r="S211" s="184">
        <v>0</v>
      </c>
      <c r="T211" s="185">
        <f>S211*H211</f>
        <v>0</v>
      </c>
      <c r="AR211" s="24" t="s">
        <v>183</v>
      </c>
      <c r="AT211" s="24" t="s">
        <v>225</v>
      </c>
      <c r="AU211" s="24" t="s">
        <v>82</v>
      </c>
      <c r="AY211" s="24" t="s">
        <v>135</v>
      </c>
      <c r="BE211" s="186">
        <f>IF(N211="základní",J211,0)</f>
        <v>0</v>
      </c>
      <c r="BF211" s="186">
        <f>IF(N211="snížená",J211,0)</f>
        <v>0</v>
      </c>
      <c r="BG211" s="186">
        <f>IF(N211="zákl. přenesená",J211,0)</f>
        <v>0</v>
      </c>
      <c r="BH211" s="186">
        <f>IF(N211="sníž. přenesená",J211,0)</f>
        <v>0</v>
      </c>
      <c r="BI211" s="186">
        <f>IF(N211="nulová",J211,0)</f>
        <v>0</v>
      </c>
      <c r="BJ211" s="24" t="s">
        <v>80</v>
      </c>
      <c r="BK211" s="186">
        <f>ROUND(I211*H211,2)</f>
        <v>0</v>
      </c>
      <c r="BL211" s="24" t="s">
        <v>142</v>
      </c>
      <c r="BM211" s="24" t="s">
        <v>551</v>
      </c>
    </row>
    <row r="212" spans="2:65" s="11" customFormat="1" ht="13.5">
      <c r="B212" s="187"/>
      <c r="D212" s="197" t="s">
        <v>144</v>
      </c>
      <c r="E212" s="237" t="s">
        <v>5</v>
      </c>
      <c r="F212" s="217" t="s">
        <v>80</v>
      </c>
      <c r="H212" s="218">
        <v>1</v>
      </c>
      <c r="I212" s="192"/>
      <c r="L212" s="187"/>
      <c r="M212" s="193"/>
      <c r="N212" s="194"/>
      <c r="O212" s="194"/>
      <c r="P212" s="194"/>
      <c r="Q212" s="194"/>
      <c r="R212" s="194"/>
      <c r="S212" s="194"/>
      <c r="T212" s="195"/>
      <c r="AT212" s="189" t="s">
        <v>144</v>
      </c>
      <c r="AU212" s="189" t="s">
        <v>82</v>
      </c>
      <c r="AV212" s="11" t="s">
        <v>82</v>
      </c>
      <c r="AW212" s="11" t="s">
        <v>35</v>
      </c>
      <c r="AX212" s="11" t="s">
        <v>80</v>
      </c>
      <c r="AY212" s="189" t="s">
        <v>135</v>
      </c>
    </row>
    <row r="213" spans="2:65" s="1" customFormat="1" ht="22.5" customHeight="1">
      <c r="B213" s="174"/>
      <c r="C213" s="219" t="s">
        <v>334</v>
      </c>
      <c r="D213" s="219" t="s">
        <v>225</v>
      </c>
      <c r="E213" s="220" t="s">
        <v>552</v>
      </c>
      <c r="F213" s="221" t="s">
        <v>357</v>
      </c>
      <c r="G213" s="222" t="s">
        <v>271</v>
      </c>
      <c r="H213" s="223">
        <v>3</v>
      </c>
      <c r="I213" s="224"/>
      <c r="J213" s="225">
        <f>ROUND(I213*H213,2)</f>
        <v>0</v>
      </c>
      <c r="K213" s="221" t="s">
        <v>5</v>
      </c>
      <c r="L213" s="226"/>
      <c r="M213" s="227" t="s">
        <v>5</v>
      </c>
      <c r="N213" s="228" t="s">
        <v>43</v>
      </c>
      <c r="O213" s="42"/>
      <c r="P213" s="184">
        <f>O213*H213</f>
        <v>0</v>
      </c>
      <c r="Q213" s="184">
        <v>2E-3</v>
      </c>
      <c r="R213" s="184">
        <f>Q213*H213</f>
        <v>6.0000000000000001E-3</v>
      </c>
      <c r="S213" s="184">
        <v>0</v>
      </c>
      <c r="T213" s="185">
        <f>S213*H213</f>
        <v>0</v>
      </c>
      <c r="AR213" s="24" t="s">
        <v>183</v>
      </c>
      <c r="AT213" s="24" t="s">
        <v>225</v>
      </c>
      <c r="AU213" s="24" t="s">
        <v>82</v>
      </c>
      <c r="AY213" s="24" t="s">
        <v>135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0</v>
      </c>
      <c r="BH213" s="186">
        <f>IF(N213="sníž. přenesená",J213,0)</f>
        <v>0</v>
      </c>
      <c r="BI213" s="186">
        <f>IF(N213="nulová",J213,0)</f>
        <v>0</v>
      </c>
      <c r="BJ213" s="24" t="s">
        <v>80</v>
      </c>
      <c r="BK213" s="186">
        <f>ROUND(I213*H213,2)</f>
        <v>0</v>
      </c>
      <c r="BL213" s="24" t="s">
        <v>142</v>
      </c>
      <c r="BM213" s="24" t="s">
        <v>553</v>
      </c>
    </row>
    <row r="214" spans="2:65" s="11" customFormat="1" ht="13.5">
      <c r="B214" s="187"/>
      <c r="D214" s="197" t="s">
        <v>144</v>
      </c>
      <c r="E214" s="237" t="s">
        <v>5</v>
      </c>
      <c r="F214" s="217" t="s">
        <v>151</v>
      </c>
      <c r="H214" s="218">
        <v>3</v>
      </c>
      <c r="I214" s="192"/>
      <c r="L214" s="187"/>
      <c r="M214" s="193"/>
      <c r="N214" s="194"/>
      <c r="O214" s="194"/>
      <c r="P214" s="194"/>
      <c r="Q214" s="194"/>
      <c r="R214" s="194"/>
      <c r="S214" s="194"/>
      <c r="T214" s="195"/>
      <c r="AT214" s="189" t="s">
        <v>144</v>
      </c>
      <c r="AU214" s="189" t="s">
        <v>82</v>
      </c>
      <c r="AV214" s="11" t="s">
        <v>82</v>
      </c>
      <c r="AW214" s="11" t="s">
        <v>35</v>
      </c>
      <c r="AX214" s="11" t="s">
        <v>80</v>
      </c>
      <c r="AY214" s="189" t="s">
        <v>135</v>
      </c>
    </row>
    <row r="215" spans="2:65" s="1" customFormat="1" ht="22.5" customHeight="1">
      <c r="B215" s="174"/>
      <c r="C215" s="219" t="s">
        <v>339</v>
      </c>
      <c r="D215" s="219" t="s">
        <v>225</v>
      </c>
      <c r="E215" s="220" t="s">
        <v>554</v>
      </c>
      <c r="F215" s="221" t="s">
        <v>555</v>
      </c>
      <c r="G215" s="222" t="s">
        <v>271</v>
      </c>
      <c r="H215" s="223">
        <v>1</v>
      </c>
      <c r="I215" s="224"/>
      <c r="J215" s="225">
        <f>ROUND(I215*H215,2)</f>
        <v>0</v>
      </c>
      <c r="K215" s="221" t="s">
        <v>141</v>
      </c>
      <c r="L215" s="226"/>
      <c r="M215" s="227" t="s">
        <v>5</v>
      </c>
      <c r="N215" s="228" t="s">
        <v>43</v>
      </c>
      <c r="O215" s="42"/>
      <c r="P215" s="184">
        <f>O215*H215</f>
        <v>0</v>
      </c>
      <c r="Q215" s="184">
        <v>0.25</v>
      </c>
      <c r="R215" s="184">
        <f>Q215*H215</f>
        <v>0.25</v>
      </c>
      <c r="S215" s="184">
        <v>0</v>
      </c>
      <c r="T215" s="185">
        <f>S215*H215</f>
        <v>0</v>
      </c>
      <c r="AR215" s="24" t="s">
        <v>183</v>
      </c>
      <c r="AT215" s="24" t="s">
        <v>225</v>
      </c>
      <c r="AU215" s="24" t="s">
        <v>82</v>
      </c>
      <c r="AY215" s="24" t="s">
        <v>135</v>
      </c>
      <c r="BE215" s="186">
        <f>IF(N215="základní",J215,0)</f>
        <v>0</v>
      </c>
      <c r="BF215" s="186">
        <f>IF(N215="snížená",J215,0)</f>
        <v>0</v>
      </c>
      <c r="BG215" s="186">
        <f>IF(N215="zákl. přenesená",J215,0)</f>
        <v>0</v>
      </c>
      <c r="BH215" s="186">
        <f>IF(N215="sníž. přenesená",J215,0)</f>
        <v>0</v>
      </c>
      <c r="BI215" s="186">
        <f>IF(N215="nulová",J215,0)</f>
        <v>0</v>
      </c>
      <c r="BJ215" s="24" t="s">
        <v>80</v>
      </c>
      <c r="BK215" s="186">
        <f>ROUND(I215*H215,2)</f>
        <v>0</v>
      </c>
      <c r="BL215" s="24" t="s">
        <v>142</v>
      </c>
      <c r="BM215" s="24" t="s">
        <v>556</v>
      </c>
    </row>
    <row r="216" spans="2:65" s="1" customFormat="1" ht="44.25" customHeight="1">
      <c r="B216" s="174"/>
      <c r="C216" s="219" t="s">
        <v>343</v>
      </c>
      <c r="D216" s="219" t="s">
        <v>225</v>
      </c>
      <c r="E216" s="220" t="s">
        <v>557</v>
      </c>
      <c r="F216" s="221" t="s">
        <v>558</v>
      </c>
      <c r="G216" s="222" t="s">
        <v>271</v>
      </c>
      <c r="H216" s="223">
        <v>1</v>
      </c>
      <c r="I216" s="224"/>
      <c r="J216" s="225">
        <f>ROUND(I216*H216,2)</f>
        <v>0</v>
      </c>
      <c r="K216" s="221" t="s">
        <v>141</v>
      </c>
      <c r="L216" s="226"/>
      <c r="M216" s="227" t="s">
        <v>5</v>
      </c>
      <c r="N216" s="228" t="s">
        <v>43</v>
      </c>
      <c r="O216" s="42"/>
      <c r="P216" s="184">
        <f>O216*H216</f>
        <v>0</v>
      </c>
      <c r="Q216" s="184">
        <v>0.5</v>
      </c>
      <c r="R216" s="184">
        <f>Q216*H216</f>
        <v>0.5</v>
      </c>
      <c r="S216" s="184">
        <v>0</v>
      </c>
      <c r="T216" s="185">
        <f>S216*H216</f>
        <v>0</v>
      </c>
      <c r="AR216" s="24" t="s">
        <v>183</v>
      </c>
      <c r="AT216" s="24" t="s">
        <v>225</v>
      </c>
      <c r="AU216" s="24" t="s">
        <v>82</v>
      </c>
      <c r="AY216" s="24" t="s">
        <v>135</v>
      </c>
      <c r="BE216" s="186">
        <f>IF(N216="základní",J216,0)</f>
        <v>0</v>
      </c>
      <c r="BF216" s="186">
        <f>IF(N216="snížená",J216,0)</f>
        <v>0</v>
      </c>
      <c r="BG216" s="186">
        <f>IF(N216="zákl. přenesená",J216,0)</f>
        <v>0</v>
      </c>
      <c r="BH216" s="186">
        <f>IF(N216="sníž. přenesená",J216,0)</f>
        <v>0</v>
      </c>
      <c r="BI216" s="186">
        <f>IF(N216="nulová",J216,0)</f>
        <v>0</v>
      </c>
      <c r="BJ216" s="24" t="s">
        <v>80</v>
      </c>
      <c r="BK216" s="186">
        <f>ROUND(I216*H216,2)</f>
        <v>0</v>
      </c>
      <c r="BL216" s="24" t="s">
        <v>142</v>
      </c>
      <c r="BM216" s="24" t="s">
        <v>559</v>
      </c>
    </row>
    <row r="217" spans="2:65" s="1" customFormat="1" ht="22.5" customHeight="1">
      <c r="B217" s="174"/>
      <c r="C217" s="219" t="s">
        <v>347</v>
      </c>
      <c r="D217" s="219" t="s">
        <v>225</v>
      </c>
      <c r="E217" s="220" t="s">
        <v>560</v>
      </c>
      <c r="F217" s="221" t="s">
        <v>561</v>
      </c>
      <c r="G217" s="222" t="s">
        <v>271</v>
      </c>
      <c r="H217" s="223">
        <v>1</v>
      </c>
      <c r="I217" s="224"/>
      <c r="J217" s="225">
        <f>ROUND(I217*H217,2)</f>
        <v>0</v>
      </c>
      <c r="K217" s="221" t="s">
        <v>5</v>
      </c>
      <c r="L217" s="226"/>
      <c r="M217" s="227" t="s">
        <v>5</v>
      </c>
      <c r="N217" s="228" t="s">
        <v>43</v>
      </c>
      <c r="O217" s="42"/>
      <c r="P217" s="184">
        <f>O217*H217</f>
        <v>0</v>
      </c>
      <c r="Q217" s="184">
        <v>0.58499999999999996</v>
      </c>
      <c r="R217" s="184">
        <f>Q217*H217</f>
        <v>0.58499999999999996</v>
      </c>
      <c r="S217" s="184">
        <v>0</v>
      </c>
      <c r="T217" s="185">
        <f>S217*H217</f>
        <v>0</v>
      </c>
      <c r="AR217" s="24" t="s">
        <v>183</v>
      </c>
      <c r="AT217" s="24" t="s">
        <v>225</v>
      </c>
      <c r="AU217" s="24" t="s">
        <v>82</v>
      </c>
      <c r="AY217" s="24" t="s">
        <v>135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0</v>
      </c>
      <c r="BH217" s="186">
        <f>IF(N217="sníž. přenesená",J217,0)</f>
        <v>0</v>
      </c>
      <c r="BI217" s="186">
        <f>IF(N217="nulová",J217,0)</f>
        <v>0</v>
      </c>
      <c r="BJ217" s="24" t="s">
        <v>80</v>
      </c>
      <c r="BK217" s="186">
        <f>ROUND(I217*H217,2)</f>
        <v>0</v>
      </c>
      <c r="BL217" s="24" t="s">
        <v>142</v>
      </c>
      <c r="BM217" s="24" t="s">
        <v>562</v>
      </c>
    </row>
    <row r="218" spans="2:65" s="1" customFormat="1" ht="31.5" customHeight="1">
      <c r="B218" s="174"/>
      <c r="C218" s="175" t="s">
        <v>351</v>
      </c>
      <c r="D218" s="175" t="s">
        <v>137</v>
      </c>
      <c r="E218" s="176" t="s">
        <v>372</v>
      </c>
      <c r="F218" s="177" t="s">
        <v>563</v>
      </c>
      <c r="G218" s="178" t="s">
        <v>271</v>
      </c>
      <c r="H218" s="179">
        <v>4</v>
      </c>
      <c r="I218" s="180"/>
      <c r="J218" s="181">
        <f>ROUND(I218*H218,2)</f>
        <v>0</v>
      </c>
      <c r="K218" s="177" t="s">
        <v>5</v>
      </c>
      <c r="L218" s="41"/>
      <c r="M218" s="182" t="s">
        <v>5</v>
      </c>
      <c r="N218" s="183" t="s">
        <v>43</v>
      </c>
      <c r="O218" s="42"/>
      <c r="P218" s="184">
        <f>O218*H218</f>
        <v>0</v>
      </c>
      <c r="Q218" s="184">
        <v>4.5359999999999998E-2</v>
      </c>
      <c r="R218" s="184">
        <f>Q218*H218</f>
        <v>0.18143999999999999</v>
      </c>
      <c r="S218" s="184">
        <v>0</v>
      </c>
      <c r="T218" s="185">
        <f>S218*H218</f>
        <v>0</v>
      </c>
      <c r="AR218" s="24" t="s">
        <v>142</v>
      </c>
      <c r="AT218" s="24" t="s">
        <v>137</v>
      </c>
      <c r="AU218" s="24" t="s">
        <v>82</v>
      </c>
      <c r="AY218" s="24" t="s">
        <v>135</v>
      </c>
      <c r="BE218" s="186">
        <f>IF(N218="základní",J218,0)</f>
        <v>0</v>
      </c>
      <c r="BF218" s="186">
        <f>IF(N218="snížená",J218,0)</f>
        <v>0</v>
      </c>
      <c r="BG218" s="186">
        <f>IF(N218="zákl. přenesená",J218,0)</f>
        <v>0</v>
      </c>
      <c r="BH218" s="186">
        <f>IF(N218="sníž. přenesená",J218,0)</f>
        <v>0</v>
      </c>
      <c r="BI218" s="186">
        <f>IF(N218="nulová",J218,0)</f>
        <v>0</v>
      </c>
      <c r="BJ218" s="24" t="s">
        <v>80</v>
      </c>
      <c r="BK218" s="186">
        <f>ROUND(I218*H218,2)</f>
        <v>0</v>
      </c>
      <c r="BL218" s="24" t="s">
        <v>142</v>
      </c>
      <c r="BM218" s="24" t="s">
        <v>564</v>
      </c>
    </row>
    <row r="219" spans="2:65" s="12" customFormat="1" ht="13.5">
      <c r="B219" s="196"/>
      <c r="D219" s="188" t="s">
        <v>144</v>
      </c>
      <c r="E219" s="206" t="s">
        <v>5</v>
      </c>
      <c r="F219" s="207" t="s">
        <v>565</v>
      </c>
      <c r="H219" s="205" t="s">
        <v>5</v>
      </c>
      <c r="I219" s="201"/>
      <c r="L219" s="196"/>
      <c r="M219" s="202"/>
      <c r="N219" s="203"/>
      <c r="O219" s="203"/>
      <c r="P219" s="203"/>
      <c r="Q219" s="203"/>
      <c r="R219" s="203"/>
      <c r="S219" s="203"/>
      <c r="T219" s="204"/>
      <c r="AT219" s="205" t="s">
        <v>144</v>
      </c>
      <c r="AU219" s="205" t="s">
        <v>82</v>
      </c>
      <c r="AV219" s="12" t="s">
        <v>80</v>
      </c>
      <c r="AW219" s="12" t="s">
        <v>35</v>
      </c>
      <c r="AX219" s="12" t="s">
        <v>72</v>
      </c>
      <c r="AY219" s="205" t="s">
        <v>135</v>
      </c>
    </row>
    <row r="220" spans="2:65" s="11" customFormat="1" ht="13.5">
      <c r="B220" s="187"/>
      <c r="D220" s="188" t="s">
        <v>144</v>
      </c>
      <c r="E220" s="189" t="s">
        <v>5</v>
      </c>
      <c r="F220" s="190" t="s">
        <v>142</v>
      </c>
      <c r="H220" s="191">
        <v>4</v>
      </c>
      <c r="I220" s="192"/>
      <c r="L220" s="187"/>
      <c r="M220" s="193"/>
      <c r="N220" s="194"/>
      <c r="O220" s="194"/>
      <c r="P220" s="194"/>
      <c r="Q220" s="194"/>
      <c r="R220" s="194"/>
      <c r="S220" s="194"/>
      <c r="T220" s="195"/>
      <c r="AT220" s="189" t="s">
        <v>144</v>
      </c>
      <c r="AU220" s="189" t="s">
        <v>82</v>
      </c>
      <c r="AV220" s="11" t="s">
        <v>82</v>
      </c>
      <c r="AW220" s="11" t="s">
        <v>35</v>
      </c>
      <c r="AX220" s="11" t="s">
        <v>80</v>
      </c>
      <c r="AY220" s="189" t="s">
        <v>135</v>
      </c>
    </row>
    <row r="221" spans="2:65" s="12" customFormat="1" ht="13.5">
      <c r="B221" s="196"/>
      <c r="D221" s="197" t="s">
        <v>144</v>
      </c>
      <c r="E221" s="198" t="s">
        <v>5</v>
      </c>
      <c r="F221" s="199" t="s">
        <v>447</v>
      </c>
      <c r="H221" s="200" t="s">
        <v>5</v>
      </c>
      <c r="I221" s="201"/>
      <c r="L221" s="196"/>
      <c r="M221" s="202"/>
      <c r="N221" s="203"/>
      <c r="O221" s="203"/>
      <c r="P221" s="203"/>
      <c r="Q221" s="203"/>
      <c r="R221" s="203"/>
      <c r="S221" s="203"/>
      <c r="T221" s="204"/>
      <c r="AT221" s="205" t="s">
        <v>144</v>
      </c>
      <c r="AU221" s="205" t="s">
        <v>82</v>
      </c>
      <c r="AV221" s="12" t="s">
        <v>80</v>
      </c>
      <c r="AW221" s="12" t="s">
        <v>35</v>
      </c>
      <c r="AX221" s="12" t="s">
        <v>72</v>
      </c>
      <c r="AY221" s="205" t="s">
        <v>135</v>
      </c>
    </row>
    <row r="222" spans="2:65" s="1" customFormat="1" ht="31.5" customHeight="1">
      <c r="B222" s="174"/>
      <c r="C222" s="175" t="s">
        <v>355</v>
      </c>
      <c r="D222" s="175" t="s">
        <v>137</v>
      </c>
      <c r="E222" s="176" t="s">
        <v>376</v>
      </c>
      <c r="F222" s="177" t="s">
        <v>566</v>
      </c>
      <c r="G222" s="178" t="s">
        <v>271</v>
      </c>
      <c r="H222" s="179">
        <v>4</v>
      </c>
      <c r="I222" s="180"/>
      <c r="J222" s="181">
        <f>ROUND(I222*H222,2)</f>
        <v>0</v>
      </c>
      <c r="K222" s="177" t="s">
        <v>5</v>
      </c>
      <c r="L222" s="41"/>
      <c r="M222" s="182" t="s">
        <v>5</v>
      </c>
      <c r="N222" s="183" t="s">
        <v>43</v>
      </c>
      <c r="O222" s="42"/>
      <c r="P222" s="184">
        <f>O222*H222</f>
        <v>0</v>
      </c>
      <c r="Q222" s="184">
        <v>0</v>
      </c>
      <c r="R222" s="184">
        <f>Q222*H222</f>
        <v>0</v>
      </c>
      <c r="S222" s="184">
        <v>0</v>
      </c>
      <c r="T222" s="185">
        <f>S222*H222</f>
        <v>0</v>
      </c>
      <c r="AR222" s="24" t="s">
        <v>142</v>
      </c>
      <c r="AT222" s="24" t="s">
        <v>137</v>
      </c>
      <c r="AU222" s="24" t="s">
        <v>82</v>
      </c>
      <c r="AY222" s="24" t="s">
        <v>135</v>
      </c>
      <c r="BE222" s="186">
        <f>IF(N222="základní",J222,0)</f>
        <v>0</v>
      </c>
      <c r="BF222" s="186">
        <f>IF(N222="snížená",J222,0)</f>
        <v>0</v>
      </c>
      <c r="BG222" s="186">
        <f>IF(N222="zákl. přenesená",J222,0)</f>
        <v>0</v>
      </c>
      <c r="BH222" s="186">
        <f>IF(N222="sníž. přenesená",J222,0)</f>
        <v>0</v>
      </c>
      <c r="BI222" s="186">
        <f>IF(N222="nulová",J222,0)</f>
        <v>0</v>
      </c>
      <c r="BJ222" s="24" t="s">
        <v>80</v>
      </c>
      <c r="BK222" s="186">
        <f>ROUND(I222*H222,2)</f>
        <v>0</v>
      </c>
      <c r="BL222" s="24" t="s">
        <v>142</v>
      </c>
      <c r="BM222" s="24" t="s">
        <v>567</v>
      </c>
    </row>
    <row r="223" spans="2:65" s="1" customFormat="1" ht="22.5" customHeight="1">
      <c r="B223" s="174"/>
      <c r="C223" s="175" t="s">
        <v>359</v>
      </c>
      <c r="D223" s="175" t="s">
        <v>137</v>
      </c>
      <c r="E223" s="176" t="s">
        <v>380</v>
      </c>
      <c r="F223" s="177" t="s">
        <v>568</v>
      </c>
      <c r="G223" s="178" t="s">
        <v>382</v>
      </c>
      <c r="H223" s="179">
        <v>1</v>
      </c>
      <c r="I223" s="180"/>
      <c r="J223" s="181">
        <f>ROUND(I223*H223,2)</f>
        <v>0</v>
      </c>
      <c r="K223" s="177" t="s">
        <v>5</v>
      </c>
      <c r="L223" s="41"/>
      <c r="M223" s="182" t="s">
        <v>5</v>
      </c>
      <c r="N223" s="183" t="s">
        <v>43</v>
      </c>
      <c r="O223" s="42"/>
      <c r="P223" s="184">
        <f>O223*H223</f>
        <v>0</v>
      </c>
      <c r="Q223" s="184">
        <v>0</v>
      </c>
      <c r="R223" s="184">
        <f>Q223*H223</f>
        <v>0</v>
      </c>
      <c r="S223" s="184">
        <v>0</v>
      </c>
      <c r="T223" s="185">
        <f>S223*H223</f>
        <v>0</v>
      </c>
      <c r="AR223" s="24" t="s">
        <v>142</v>
      </c>
      <c r="AT223" s="24" t="s">
        <v>137</v>
      </c>
      <c r="AU223" s="24" t="s">
        <v>82</v>
      </c>
      <c r="AY223" s="24" t="s">
        <v>135</v>
      </c>
      <c r="BE223" s="186">
        <f>IF(N223="základní",J223,0)</f>
        <v>0</v>
      </c>
      <c r="BF223" s="186">
        <f>IF(N223="snížená",J223,0)</f>
        <v>0</v>
      </c>
      <c r="BG223" s="186">
        <f>IF(N223="zákl. přenesená",J223,0)</f>
        <v>0</v>
      </c>
      <c r="BH223" s="186">
        <f>IF(N223="sníž. přenesená",J223,0)</f>
        <v>0</v>
      </c>
      <c r="BI223" s="186">
        <f>IF(N223="nulová",J223,0)</f>
        <v>0</v>
      </c>
      <c r="BJ223" s="24" t="s">
        <v>80</v>
      </c>
      <c r="BK223" s="186">
        <f>ROUND(I223*H223,2)</f>
        <v>0</v>
      </c>
      <c r="BL223" s="24" t="s">
        <v>142</v>
      </c>
      <c r="BM223" s="24" t="s">
        <v>569</v>
      </c>
    </row>
    <row r="224" spans="2:65" s="1" customFormat="1" ht="31.5" customHeight="1">
      <c r="B224" s="174"/>
      <c r="C224" s="175" t="s">
        <v>363</v>
      </c>
      <c r="D224" s="175" t="s">
        <v>137</v>
      </c>
      <c r="E224" s="176" t="s">
        <v>385</v>
      </c>
      <c r="F224" s="177" t="s">
        <v>570</v>
      </c>
      <c r="G224" s="178" t="s">
        <v>382</v>
      </c>
      <c r="H224" s="179">
        <v>1</v>
      </c>
      <c r="I224" s="180"/>
      <c r="J224" s="181">
        <f>ROUND(I224*H224,2)</f>
        <v>0</v>
      </c>
      <c r="K224" s="177" t="s">
        <v>5</v>
      </c>
      <c r="L224" s="41"/>
      <c r="M224" s="182" t="s">
        <v>5</v>
      </c>
      <c r="N224" s="183" t="s">
        <v>43</v>
      </c>
      <c r="O224" s="42"/>
      <c r="P224" s="184">
        <f>O224*H224</f>
        <v>0</v>
      </c>
      <c r="Q224" s="184">
        <v>0</v>
      </c>
      <c r="R224" s="184">
        <f>Q224*H224</f>
        <v>0</v>
      </c>
      <c r="S224" s="184">
        <v>0</v>
      </c>
      <c r="T224" s="185">
        <f>S224*H224</f>
        <v>0</v>
      </c>
      <c r="AR224" s="24" t="s">
        <v>142</v>
      </c>
      <c r="AT224" s="24" t="s">
        <v>137</v>
      </c>
      <c r="AU224" s="24" t="s">
        <v>82</v>
      </c>
      <c r="AY224" s="24" t="s">
        <v>135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24" t="s">
        <v>80</v>
      </c>
      <c r="BK224" s="186">
        <f>ROUND(I224*H224,2)</f>
        <v>0</v>
      </c>
      <c r="BL224" s="24" t="s">
        <v>142</v>
      </c>
      <c r="BM224" s="24" t="s">
        <v>571</v>
      </c>
    </row>
    <row r="225" spans="2:65" s="1" customFormat="1" ht="31.5" customHeight="1">
      <c r="B225" s="174"/>
      <c r="C225" s="175" t="s">
        <v>367</v>
      </c>
      <c r="D225" s="175" t="s">
        <v>137</v>
      </c>
      <c r="E225" s="176" t="s">
        <v>389</v>
      </c>
      <c r="F225" s="177" t="s">
        <v>572</v>
      </c>
      <c r="G225" s="178" t="s">
        <v>271</v>
      </c>
      <c r="H225" s="179">
        <v>4</v>
      </c>
      <c r="I225" s="180"/>
      <c r="J225" s="181">
        <f>ROUND(I225*H225,2)</f>
        <v>0</v>
      </c>
      <c r="K225" s="177" t="s">
        <v>141</v>
      </c>
      <c r="L225" s="41"/>
      <c r="M225" s="182" t="s">
        <v>5</v>
      </c>
      <c r="N225" s="183" t="s">
        <v>43</v>
      </c>
      <c r="O225" s="42"/>
      <c r="P225" s="184">
        <f>O225*H225</f>
        <v>0</v>
      </c>
      <c r="Q225" s="184">
        <v>7.0200000000000002E-3</v>
      </c>
      <c r="R225" s="184">
        <f>Q225*H225</f>
        <v>2.8080000000000001E-2</v>
      </c>
      <c r="S225" s="184">
        <v>0</v>
      </c>
      <c r="T225" s="185">
        <f>S225*H225</f>
        <v>0</v>
      </c>
      <c r="AR225" s="24" t="s">
        <v>142</v>
      </c>
      <c r="AT225" s="24" t="s">
        <v>137</v>
      </c>
      <c r="AU225" s="24" t="s">
        <v>82</v>
      </c>
      <c r="AY225" s="24" t="s">
        <v>135</v>
      </c>
      <c r="BE225" s="186">
        <f>IF(N225="základní",J225,0)</f>
        <v>0</v>
      </c>
      <c r="BF225" s="186">
        <f>IF(N225="snížená",J225,0)</f>
        <v>0</v>
      </c>
      <c r="BG225" s="186">
        <f>IF(N225="zákl. přenesená",J225,0)</f>
        <v>0</v>
      </c>
      <c r="BH225" s="186">
        <f>IF(N225="sníž. přenesená",J225,0)</f>
        <v>0</v>
      </c>
      <c r="BI225" s="186">
        <f>IF(N225="nulová",J225,0)</f>
        <v>0</v>
      </c>
      <c r="BJ225" s="24" t="s">
        <v>80</v>
      </c>
      <c r="BK225" s="186">
        <f>ROUND(I225*H225,2)</f>
        <v>0</v>
      </c>
      <c r="BL225" s="24" t="s">
        <v>142</v>
      </c>
      <c r="BM225" s="24" t="s">
        <v>573</v>
      </c>
    </row>
    <row r="226" spans="2:65" s="12" customFormat="1" ht="13.5">
      <c r="B226" s="196"/>
      <c r="D226" s="188" t="s">
        <v>144</v>
      </c>
      <c r="E226" s="206" t="s">
        <v>5</v>
      </c>
      <c r="F226" s="207" t="s">
        <v>565</v>
      </c>
      <c r="H226" s="205" t="s">
        <v>5</v>
      </c>
      <c r="I226" s="201"/>
      <c r="L226" s="196"/>
      <c r="M226" s="202"/>
      <c r="N226" s="203"/>
      <c r="O226" s="203"/>
      <c r="P226" s="203"/>
      <c r="Q226" s="203"/>
      <c r="R226" s="203"/>
      <c r="S226" s="203"/>
      <c r="T226" s="204"/>
      <c r="AT226" s="205" t="s">
        <v>144</v>
      </c>
      <c r="AU226" s="205" t="s">
        <v>82</v>
      </c>
      <c r="AV226" s="12" t="s">
        <v>80</v>
      </c>
      <c r="AW226" s="12" t="s">
        <v>35</v>
      </c>
      <c r="AX226" s="12" t="s">
        <v>72</v>
      </c>
      <c r="AY226" s="205" t="s">
        <v>135</v>
      </c>
    </row>
    <row r="227" spans="2:65" s="11" customFormat="1" ht="13.5">
      <c r="B227" s="187"/>
      <c r="D227" s="188" t="s">
        <v>144</v>
      </c>
      <c r="E227" s="189" t="s">
        <v>5</v>
      </c>
      <c r="F227" s="190" t="s">
        <v>142</v>
      </c>
      <c r="H227" s="191">
        <v>4</v>
      </c>
      <c r="I227" s="192"/>
      <c r="L227" s="187"/>
      <c r="M227" s="193"/>
      <c r="N227" s="194"/>
      <c r="O227" s="194"/>
      <c r="P227" s="194"/>
      <c r="Q227" s="194"/>
      <c r="R227" s="194"/>
      <c r="S227" s="194"/>
      <c r="T227" s="195"/>
      <c r="AT227" s="189" t="s">
        <v>144</v>
      </c>
      <c r="AU227" s="189" t="s">
        <v>82</v>
      </c>
      <c r="AV227" s="11" t="s">
        <v>82</v>
      </c>
      <c r="AW227" s="11" t="s">
        <v>35</v>
      </c>
      <c r="AX227" s="11" t="s">
        <v>80</v>
      </c>
      <c r="AY227" s="189" t="s">
        <v>135</v>
      </c>
    </row>
    <row r="228" spans="2:65" s="12" customFormat="1" ht="13.5">
      <c r="B228" s="196"/>
      <c r="D228" s="197" t="s">
        <v>144</v>
      </c>
      <c r="E228" s="198" t="s">
        <v>5</v>
      </c>
      <c r="F228" s="199" t="s">
        <v>447</v>
      </c>
      <c r="H228" s="200" t="s">
        <v>5</v>
      </c>
      <c r="I228" s="201"/>
      <c r="L228" s="196"/>
      <c r="M228" s="202"/>
      <c r="N228" s="203"/>
      <c r="O228" s="203"/>
      <c r="P228" s="203"/>
      <c r="Q228" s="203"/>
      <c r="R228" s="203"/>
      <c r="S228" s="203"/>
      <c r="T228" s="204"/>
      <c r="AT228" s="205" t="s">
        <v>144</v>
      </c>
      <c r="AU228" s="205" t="s">
        <v>82</v>
      </c>
      <c r="AV228" s="12" t="s">
        <v>80</v>
      </c>
      <c r="AW228" s="12" t="s">
        <v>35</v>
      </c>
      <c r="AX228" s="12" t="s">
        <v>72</v>
      </c>
      <c r="AY228" s="205" t="s">
        <v>135</v>
      </c>
    </row>
    <row r="229" spans="2:65" s="1" customFormat="1" ht="31.5" customHeight="1">
      <c r="B229" s="174"/>
      <c r="C229" s="219" t="s">
        <v>371</v>
      </c>
      <c r="D229" s="219" t="s">
        <v>225</v>
      </c>
      <c r="E229" s="220" t="s">
        <v>393</v>
      </c>
      <c r="F229" s="221" t="s">
        <v>574</v>
      </c>
      <c r="G229" s="222" t="s">
        <v>271</v>
      </c>
      <c r="H229" s="223">
        <v>4</v>
      </c>
      <c r="I229" s="224"/>
      <c r="J229" s="225">
        <f>ROUND(I229*H229,2)</f>
        <v>0</v>
      </c>
      <c r="K229" s="221" t="s">
        <v>5</v>
      </c>
      <c r="L229" s="226"/>
      <c r="M229" s="227" t="s">
        <v>5</v>
      </c>
      <c r="N229" s="228" t="s">
        <v>43</v>
      </c>
      <c r="O229" s="42"/>
      <c r="P229" s="184">
        <f>O229*H229</f>
        <v>0</v>
      </c>
      <c r="Q229" s="184">
        <v>5.1700000000000003E-2</v>
      </c>
      <c r="R229" s="184">
        <f>Q229*H229</f>
        <v>0.20680000000000001</v>
      </c>
      <c r="S229" s="184">
        <v>0</v>
      </c>
      <c r="T229" s="185">
        <f>S229*H229</f>
        <v>0</v>
      </c>
      <c r="AR229" s="24" t="s">
        <v>183</v>
      </c>
      <c r="AT229" s="24" t="s">
        <v>225</v>
      </c>
      <c r="AU229" s="24" t="s">
        <v>82</v>
      </c>
      <c r="AY229" s="24" t="s">
        <v>135</v>
      </c>
      <c r="BE229" s="186">
        <f>IF(N229="základní",J229,0)</f>
        <v>0</v>
      </c>
      <c r="BF229" s="186">
        <f>IF(N229="snížená",J229,0)</f>
        <v>0</v>
      </c>
      <c r="BG229" s="186">
        <f>IF(N229="zákl. přenesená",J229,0)</f>
        <v>0</v>
      </c>
      <c r="BH229" s="186">
        <f>IF(N229="sníž. přenesená",J229,0)</f>
        <v>0</v>
      </c>
      <c r="BI229" s="186">
        <f>IF(N229="nulová",J229,0)</f>
        <v>0</v>
      </c>
      <c r="BJ229" s="24" t="s">
        <v>80</v>
      </c>
      <c r="BK229" s="186">
        <f>ROUND(I229*H229,2)</f>
        <v>0</v>
      </c>
      <c r="BL229" s="24" t="s">
        <v>142</v>
      </c>
      <c r="BM229" s="24" t="s">
        <v>575</v>
      </c>
    </row>
    <row r="230" spans="2:65" s="11" customFormat="1" ht="13.5">
      <c r="B230" s="187"/>
      <c r="D230" s="197" t="s">
        <v>144</v>
      </c>
      <c r="E230" s="237" t="s">
        <v>5</v>
      </c>
      <c r="F230" s="217" t="s">
        <v>142</v>
      </c>
      <c r="H230" s="218">
        <v>4</v>
      </c>
      <c r="I230" s="192"/>
      <c r="L230" s="187"/>
      <c r="M230" s="193"/>
      <c r="N230" s="194"/>
      <c r="O230" s="194"/>
      <c r="P230" s="194"/>
      <c r="Q230" s="194"/>
      <c r="R230" s="194"/>
      <c r="S230" s="194"/>
      <c r="T230" s="195"/>
      <c r="AT230" s="189" t="s">
        <v>144</v>
      </c>
      <c r="AU230" s="189" t="s">
        <v>82</v>
      </c>
      <c r="AV230" s="11" t="s">
        <v>82</v>
      </c>
      <c r="AW230" s="11" t="s">
        <v>35</v>
      </c>
      <c r="AX230" s="11" t="s">
        <v>80</v>
      </c>
      <c r="AY230" s="189" t="s">
        <v>135</v>
      </c>
    </row>
    <row r="231" spans="2:65" s="1" customFormat="1" ht="22.5" customHeight="1">
      <c r="B231" s="174"/>
      <c r="C231" s="175" t="s">
        <v>375</v>
      </c>
      <c r="D231" s="175" t="s">
        <v>137</v>
      </c>
      <c r="E231" s="176" t="s">
        <v>397</v>
      </c>
      <c r="F231" s="177" t="s">
        <v>576</v>
      </c>
      <c r="G231" s="178" t="s">
        <v>271</v>
      </c>
      <c r="H231" s="179">
        <v>1</v>
      </c>
      <c r="I231" s="180"/>
      <c r="J231" s="181">
        <f>ROUND(I231*H231,2)</f>
        <v>0</v>
      </c>
      <c r="K231" s="177" t="s">
        <v>141</v>
      </c>
      <c r="L231" s="41"/>
      <c r="M231" s="182" t="s">
        <v>5</v>
      </c>
      <c r="N231" s="183" t="s">
        <v>43</v>
      </c>
      <c r="O231" s="42"/>
      <c r="P231" s="184">
        <f>O231*H231</f>
        <v>0</v>
      </c>
      <c r="Q231" s="184">
        <v>7.0200000000000002E-3</v>
      </c>
      <c r="R231" s="184">
        <f>Q231*H231</f>
        <v>7.0200000000000002E-3</v>
      </c>
      <c r="S231" s="184">
        <v>0</v>
      </c>
      <c r="T231" s="185">
        <f>S231*H231</f>
        <v>0</v>
      </c>
      <c r="AR231" s="24" t="s">
        <v>142</v>
      </c>
      <c r="AT231" s="24" t="s">
        <v>137</v>
      </c>
      <c r="AU231" s="24" t="s">
        <v>82</v>
      </c>
      <c r="AY231" s="24" t="s">
        <v>135</v>
      </c>
      <c r="BE231" s="186">
        <f>IF(N231="základní",J231,0)</f>
        <v>0</v>
      </c>
      <c r="BF231" s="186">
        <f>IF(N231="snížená",J231,0)</f>
        <v>0</v>
      </c>
      <c r="BG231" s="186">
        <f>IF(N231="zákl. přenesená",J231,0)</f>
        <v>0</v>
      </c>
      <c r="BH231" s="186">
        <f>IF(N231="sníž. přenesená",J231,0)</f>
        <v>0</v>
      </c>
      <c r="BI231" s="186">
        <f>IF(N231="nulová",J231,0)</f>
        <v>0</v>
      </c>
      <c r="BJ231" s="24" t="s">
        <v>80</v>
      </c>
      <c r="BK231" s="186">
        <f>ROUND(I231*H231,2)</f>
        <v>0</v>
      </c>
      <c r="BL231" s="24" t="s">
        <v>142</v>
      </c>
      <c r="BM231" s="24" t="s">
        <v>577</v>
      </c>
    </row>
    <row r="232" spans="2:65" s="11" customFormat="1" ht="13.5">
      <c r="B232" s="187"/>
      <c r="D232" s="188" t="s">
        <v>144</v>
      </c>
      <c r="E232" s="189" t="s">
        <v>5</v>
      </c>
      <c r="F232" s="190" t="s">
        <v>80</v>
      </c>
      <c r="H232" s="191">
        <v>1</v>
      </c>
      <c r="I232" s="192"/>
      <c r="L232" s="187"/>
      <c r="M232" s="193"/>
      <c r="N232" s="194"/>
      <c r="O232" s="194"/>
      <c r="P232" s="194"/>
      <c r="Q232" s="194"/>
      <c r="R232" s="194"/>
      <c r="S232" s="194"/>
      <c r="T232" s="195"/>
      <c r="AT232" s="189" t="s">
        <v>144</v>
      </c>
      <c r="AU232" s="189" t="s">
        <v>82</v>
      </c>
      <c r="AV232" s="11" t="s">
        <v>82</v>
      </c>
      <c r="AW232" s="11" t="s">
        <v>35</v>
      </c>
      <c r="AX232" s="11" t="s">
        <v>80</v>
      </c>
      <c r="AY232" s="189" t="s">
        <v>135</v>
      </c>
    </row>
    <row r="233" spans="2:65" s="12" customFormat="1" ht="13.5">
      <c r="B233" s="196"/>
      <c r="D233" s="197" t="s">
        <v>144</v>
      </c>
      <c r="E233" s="198" t="s">
        <v>5</v>
      </c>
      <c r="F233" s="199" t="s">
        <v>447</v>
      </c>
      <c r="H233" s="200" t="s">
        <v>5</v>
      </c>
      <c r="I233" s="201"/>
      <c r="L233" s="196"/>
      <c r="M233" s="202"/>
      <c r="N233" s="203"/>
      <c r="O233" s="203"/>
      <c r="P233" s="203"/>
      <c r="Q233" s="203"/>
      <c r="R233" s="203"/>
      <c r="S233" s="203"/>
      <c r="T233" s="204"/>
      <c r="AT233" s="205" t="s">
        <v>144</v>
      </c>
      <c r="AU233" s="205" t="s">
        <v>82</v>
      </c>
      <c r="AV233" s="12" t="s">
        <v>80</v>
      </c>
      <c r="AW233" s="12" t="s">
        <v>35</v>
      </c>
      <c r="AX233" s="12" t="s">
        <v>72</v>
      </c>
      <c r="AY233" s="205" t="s">
        <v>135</v>
      </c>
    </row>
    <row r="234" spans="2:65" s="1" customFormat="1" ht="22.5" customHeight="1">
      <c r="B234" s="174"/>
      <c r="C234" s="219" t="s">
        <v>379</v>
      </c>
      <c r="D234" s="219" t="s">
        <v>225</v>
      </c>
      <c r="E234" s="220" t="s">
        <v>401</v>
      </c>
      <c r="F234" s="221" t="s">
        <v>402</v>
      </c>
      <c r="G234" s="222" t="s">
        <v>271</v>
      </c>
      <c r="H234" s="223">
        <v>1</v>
      </c>
      <c r="I234" s="224"/>
      <c r="J234" s="225">
        <f>ROUND(I234*H234,2)</f>
        <v>0</v>
      </c>
      <c r="K234" s="221" t="s">
        <v>5</v>
      </c>
      <c r="L234" s="226"/>
      <c r="M234" s="227" t="s">
        <v>5</v>
      </c>
      <c r="N234" s="228" t="s">
        <v>43</v>
      </c>
      <c r="O234" s="42"/>
      <c r="P234" s="184">
        <f>O234*H234</f>
        <v>0</v>
      </c>
      <c r="Q234" s="184">
        <v>0.19400000000000001</v>
      </c>
      <c r="R234" s="184">
        <f>Q234*H234</f>
        <v>0.19400000000000001</v>
      </c>
      <c r="S234" s="184">
        <v>0</v>
      </c>
      <c r="T234" s="185">
        <f>S234*H234</f>
        <v>0</v>
      </c>
      <c r="AR234" s="24" t="s">
        <v>183</v>
      </c>
      <c r="AT234" s="24" t="s">
        <v>225</v>
      </c>
      <c r="AU234" s="24" t="s">
        <v>82</v>
      </c>
      <c r="AY234" s="24" t="s">
        <v>135</v>
      </c>
      <c r="BE234" s="186">
        <f>IF(N234="základní",J234,0)</f>
        <v>0</v>
      </c>
      <c r="BF234" s="186">
        <f>IF(N234="snížená",J234,0)</f>
        <v>0</v>
      </c>
      <c r="BG234" s="186">
        <f>IF(N234="zákl. přenesená",J234,0)</f>
        <v>0</v>
      </c>
      <c r="BH234" s="186">
        <f>IF(N234="sníž. přenesená",J234,0)</f>
        <v>0</v>
      </c>
      <c r="BI234" s="186">
        <f>IF(N234="nulová",J234,0)</f>
        <v>0</v>
      </c>
      <c r="BJ234" s="24" t="s">
        <v>80</v>
      </c>
      <c r="BK234" s="186">
        <f>ROUND(I234*H234,2)</f>
        <v>0</v>
      </c>
      <c r="BL234" s="24" t="s">
        <v>142</v>
      </c>
      <c r="BM234" s="24" t="s">
        <v>578</v>
      </c>
    </row>
    <row r="235" spans="2:65" s="11" customFormat="1" ht="13.5">
      <c r="B235" s="187"/>
      <c r="D235" s="188" t="s">
        <v>144</v>
      </c>
      <c r="E235" s="189" t="s">
        <v>5</v>
      </c>
      <c r="F235" s="190" t="s">
        <v>80</v>
      </c>
      <c r="H235" s="191">
        <v>1</v>
      </c>
      <c r="I235" s="192"/>
      <c r="L235" s="187"/>
      <c r="M235" s="193"/>
      <c r="N235" s="194"/>
      <c r="O235" s="194"/>
      <c r="P235" s="194"/>
      <c r="Q235" s="194"/>
      <c r="R235" s="194"/>
      <c r="S235" s="194"/>
      <c r="T235" s="195"/>
      <c r="AT235" s="189" t="s">
        <v>144</v>
      </c>
      <c r="AU235" s="189" t="s">
        <v>82</v>
      </c>
      <c r="AV235" s="11" t="s">
        <v>82</v>
      </c>
      <c r="AW235" s="11" t="s">
        <v>35</v>
      </c>
      <c r="AX235" s="11" t="s">
        <v>80</v>
      </c>
      <c r="AY235" s="189" t="s">
        <v>135</v>
      </c>
    </row>
    <row r="236" spans="2:65" s="10" customFormat="1" ht="29.85" customHeight="1">
      <c r="B236" s="160"/>
      <c r="D236" s="171" t="s">
        <v>71</v>
      </c>
      <c r="E236" s="172" t="s">
        <v>404</v>
      </c>
      <c r="F236" s="172" t="s">
        <v>405</v>
      </c>
      <c r="I236" s="163"/>
      <c r="J236" s="173">
        <f>BK236</f>
        <v>0</v>
      </c>
      <c r="L236" s="160"/>
      <c r="M236" s="165"/>
      <c r="N236" s="166"/>
      <c r="O236" s="166"/>
      <c r="P236" s="167">
        <f>SUM(P237:P241)</f>
        <v>0</v>
      </c>
      <c r="Q236" s="166"/>
      <c r="R236" s="167">
        <f>SUM(R237:R241)</f>
        <v>0</v>
      </c>
      <c r="S236" s="166"/>
      <c r="T236" s="168">
        <f>SUM(T237:T241)</f>
        <v>0</v>
      </c>
      <c r="AR236" s="161" t="s">
        <v>80</v>
      </c>
      <c r="AT236" s="169" t="s">
        <v>71</v>
      </c>
      <c r="AU236" s="169" t="s">
        <v>80</v>
      </c>
      <c r="AY236" s="161" t="s">
        <v>135</v>
      </c>
      <c r="BK236" s="170">
        <f>SUM(BK237:BK241)</f>
        <v>0</v>
      </c>
    </row>
    <row r="237" spans="2:65" s="1" customFormat="1" ht="22.5" customHeight="1">
      <c r="B237" s="174"/>
      <c r="C237" s="175" t="s">
        <v>384</v>
      </c>
      <c r="D237" s="175" t="s">
        <v>137</v>
      </c>
      <c r="E237" s="176" t="s">
        <v>407</v>
      </c>
      <c r="F237" s="177" t="s">
        <v>408</v>
      </c>
      <c r="G237" s="178" t="s">
        <v>217</v>
      </c>
      <c r="H237" s="179">
        <v>9.3260000000000005</v>
      </c>
      <c r="I237" s="180"/>
      <c r="J237" s="181">
        <f>ROUND(I237*H237,2)</f>
        <v>0</v>
      </c>
      <c r="K237" s="177" t="s">
        <v>141</v>
      </c>
      <c r="L237" s="41"/>
      <c r="M237" s="182" t="s">
        <v>5</v>
      </c>
      <c r="N237" s="183" t="s">
        <v>43</v>
      </c>
      <c r="O237" s="42"/>
      <c r="P237" s="184">
        <f>O237*H237</f>
        <v>0</v>
      </c>
      <c r="Q237" s="184">
        <v>0</v>
      </c>
      <c r="R237" s="184">
        <f>Q237*H237</f>
        <v>0</v>
      </c>
      <c r="S237" s="184">
        <v>0</v>
      </c>
      <c r="T237" s="185">
        <f>S237*H237</f>
        <v>0</v>
      </c>
      <c r="AR237" s="24" t="s">
        <v>142</v>
      </c>
      <c r="AT237" s="24" t="s">
        <v>137</v>
      </c>
      <c r="AU237" s="24" t="s">
        <v>82</v>
      </c>
      <c r="AY237" s="24" t="s">
        <v>135</v>
      </c>
      <c r="BE237" s="186">
        <f>IF(N237="základní",J237,0)</f>
        <v>0</v>
      </c>
      <c r="BF237" s="186">
        <f>IF(N237="snížená",J237,0)</f>
        <v>0</v>
      </c>
      <c r="BG237" s="186">
        <f>IF(N237="zákl. přenesená",J237,0)</f>
        <v>0</v>
      </c>
      <c r="BH237" s="186">
        <f>IF(N237="sníž. přenesená",J237,0)</f>
        <v>0</v>
      </c>
      <c r="BI237" s="186">
        <f>IF(N237="nulová",J237,0)</f>
        <v>0</v>
      </c>
      <c r="BJ237" s="24" t="s">
        <v>80</v>
      </c>
      <c r="BK237" s="186">
        <f>ROUND(I237*H237,2)</f>
        <v>0</v>
      </c>
      <c r="BL237" s="24" t="s">
        <v>142</v>
      </c>
      <c r="BM237" s="24" t="s">
        <v>579</v>
      </c>
    </row>
    <row r="238" spans="2:65" s="1" customFormat="1" ht="22.5" customHeight="1">
      <c r="B238" s="174"/>
      <c r="C238" s="175" t="s">
        <v>388</v>
      </c>
      <c r="D238" s="175" t="s">
        <v>137</v>
      </c>
      <c r="E238" s="176" t="s">
        <v>411</v>
      </c>
      <c r="F238" s="177" t="s">
        <v>412</v>
      </c>
      <c r="G238" s="178" t="s">
        <v>217</v>
      </c>
      <c r="H238" s="179">
        <v>83.933999999999997</v>
      </c>
      <c r="I238" s="180"/>
      <c r="J238" s="181">
        <f>ROUND(I238*H238,2)</f>
        <v>0</v>
      </c>
      <c r="K238" s="177" t="s">
        <v>141</v>
      </c>
      <c r="L238" s="41"/>
      <c r="M238" s="182" t="s">
        <v>5</v>
      </c>
      <c r="N238" s="183" t="s">
        <v>43</v>
      </c>
      <c r="O238" s="42"/>
      <c r="P238" s="184">
        <f>O238*H238</f>
        <v>0</v>
      </c>
      <c r="Q238" s="184">
        <v>0</v>
      </c>
      <c r="R238" s="184">
        <f>Q238*H238</f>
        <v>0</v>
      </c>
      <c r="S238" s="184">
        <v>0</v>
      </c>
      <c r="T238" s="185">
        <f>S238*H238</f>
        <v>0</v>
      </c>
      <c r="AR238" s="24" t="s">
        <v>142</v>
      </c>
      <c r="AT238" s="24" t="s">
        <v>137</v>
      </c>
      <c r="AU238" s="24" t="s">
        <v>82</v>
      </c>
      <c r="AY238" s="24" t="s">
        <v>135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24" t="s">
        <v>80</v>
      </c>
      <c r="BK238" s="186">
        <f>ROUND(I238*H238,2)</f>
        <v>0</v>
      </c>
      <c r="BL238" s="24" t="s">
        <v>142</v>
      </c>
      <c r="BM238" s="24" t="s">
        <v>580</v>
      </c>
    </row>
    <row r="239" spans="2:65" s="11" customFormat="1" ht="13.5">
      <c r="B239" s="187"/>
      <c r="D239" s="197" t="s">
        <v>144</v>
      </c>
      <c r="F239" s="217" t="s">
        <v>581</v>
      </c>
      <c r="H239" s="218">
        <v>83.933999999999997</v>
      </c>
      <c r="I239" s="192"/>
      <c r="L239" s="187"/>
      <c r="M239" s="193"/>
      <c r="N239" s="194"/>
      <c r="O239" s="194"/>
      <c r="P239" s="194"/>
      <c r="Q239" s="194"/>
      <c r="R239" s="194"/>
      <c r="S239" s="194"/>
      <c r="T239" s="195"/>
      <c r="AT239" s="189" t="s">
        <v>144</v>
      </c>
      <c r="AU239" s="189" t="s">
        <v>82</v>
      </c>
      <c r="AV239" s="11" t="s">
        <v>82</v>
      </c>
      <c r="AW239" s="11" t="s">
        <v>6</v>
      </c>
      <c r="AX239" s="11" t="s">
        <v>80</v>
      </c>
      <c r="AY239" s="189" t="s">
        <v>135</v>
      </c>
    </row>
    <row r="240" spans="2:65" s="1" customFormat="1" ht="22.5" customHeight="1">
      <c r="B240" s="174"/>
      <c r="C240" s="175" t="s">
        <v>392</v>
      </c>
      <c r="D240" s="175" t="s">
        <v>137</v>
      </c>
      <c r="E240" s="176" t="s">
        <v>416</v>
      </c>
      <c r="F240" s="177" t="s">
        <v>417</v>
      </c>
      <c r="G240" s="178" t="s">
        <v>217</v>
      </c>
      <c r="H240" s="179">
        <v>9.3260000000000005</v>
      </c>
      <c r="I240" s="180"/>
      <c r="J240" s="181">
        <f>ROUND(I240*H240,2)</f>
        <v>0</v>
      </c>
      <c r="K240" s="177" t="s">
        <v>141</v>
      </c>
      <c r="L240" s="41"/>
      <c r="M240" s="182" t="s">
        <v>5</v>
      </c>
      <c r="N240" s="183" t="s">
        <v>43</v>
      </c>
      <c r="O240" s="42"/>
      <c r="P240" s="184">
        <f>O240*H240</f>
        <v>0</v>
      </c>
      <c r="Q240" s="184">
        <v>0</v>
      </c>
      <c r="R240" s="184">
        <f>Q240*H240</f>
        <v>0</v>
      </c>
      <c r="S240" s="184">
        <v>0</v>
      </c>
      <c r="T240" s="185">
        <f>S240*H240</f>
        <v>0</v>
      </c>
      <c r="AR240" s="24" t="s">
        <v>142</v>
      </c>
      <c r="AT240" s="24" t="s">
        <v>137</v>
      </c>
      <c r="AU240" s="24" t="s">
        <v>82</v>
      </c>
      <c r="AY240" s="24" t="s">
        <v>135</v>
      </c>
      <c r="BE240" s="186">
        <f>IF(N240="základní",J240,0)</f>
        <v>0</v>
      </c>
      <c r="BF240" s="186">
        <f>IF(N240="snížená",J240,0)</f>
        <v>0</v>
      </c>
      <c r="BG240" s="186">
        <f>IF(N240="zákl. přenesená",J240,0)</f>
        <v>0</v>
      </c>
      <c r="BH240" s="186">
        <f>IF(N240="sníž. přenesená",J240,0)</f>
        <v>0</v>
      </c>
      <c r="BI240" s="186">
        <f>IF(N240="nulová",J240,0)</f>
        <v>0</v>
      </c>
      <c r="BJ240" s="24" t="s">
        <v>80</v>
      </c>
      <c r="BK240" s="186">
        <f>ROUND(I240*H240,2)</f>
        <v>0</v>
      </c>
      <c r="BL240" s="24" t="s">
        <v>142</v>
      </c>
      <c r="BM240" s="24" t="s">
        <v>582</v>
      </c>
    </row>
    <row r="241" spans="2:65" s="1" customFormat="1" ht="22.5" customHeight="1">
      <c r="B241" s="174"/>
      <c r="C241" s="175" t="s">
        <v>396</v>
      </c>
      <c r="D241" s="175" t="s">
        <v>137</v>
      </c>
      <c r="E241" s="176" t="s">
        <v>420</v>
      </c>
      <c r="F241" s="177" t="s">
        <v>421</v>
      </c>
      <c r="G241" s="178" t="s">
        <v>217</v>
      </c>
      <c r="H241" s="179">
        <v>9.3260000000000005</v>
      </c>
      <c r="I241" s="180"/>
      <c r="J241" s="181">
        <f>ROUND(I241*H241,2)</f>
        <v>0</v>
      </c>
      <c r="K241" s="177" t="s">
        <v>141</v>
      </c>
      <c r="L241" s="41"/>
      <c r="M241" s="182" t="s">
        <v>5</v>
      </c>
      <c r="N241" s="183" t="s">
        <v>43</v>
      </c>
      <c r="O241" s="42"/>
      <c r="P241" s="184">
        <f>O241*H241</f>
        <v>0</v>
      </c>
      <c r="Q241" s="184">
        <v>0</v>
      </c>
      <c r="R241" s="184">
        <f>Q241*H241</f>
        <v>0</v>
      </c>
      <c r="S241" s="184">
        <v>0</v>
      </c>
      <c r="T241" s="185">
        <f>S241*H241</f>
        <v>0</v>
      </c>
      <c r="AR241" s="24" t="s">
        <v>142</v>
      </c>
      <c r="AT241" s="24" t="s">
        <v>137</v>
      </c>
      <c r="AU241" s="24" t="s">
        <v>82</v>
      </c>
      <c r="AY241" s="24" t="s">
        <v>135</v>
      </c>
      <c r="BE241" s="186">
        <f>IF(N241="základní",J241,0)</f>
        <v>0</v>
      </c>
      <c r="BF241" s="186">
        <f>IF(N241="snížená",J241,0)</f>
        <v>0</v>
      </c>
      <c r="BG241" s="186">
        <f>IF(N241="zákl. přenesená",J241,0)</f>
        <v>0</v>
      </c>
      <c r="BH241" s="186">
        <f>IF(N241="sníž. přenesená",J241,0)</f>
        <v>0</v>
      </c>
      <c r="BI241" s="186">
        <f>IF(N241="nulová",J241,0)</f>
        <v>0</v>
      </c>
      <c r="BJ241" s="24" t="s">
        <v>80</v>
      </c>
      <c r="BK241" s="186">
        <f>ROUND(I241*H241,2)</f>
        <v>0</v>
      </c>
      <c r="BL241" s="24" t="s">
        <v>142</v>
      </c>
      <c r="BM241" s="24" t="s">
        <v>583</v>
      </c>
    </row>
    <row r="242" spans="2:65" s="10" customFormat="1" ht="29.85" customHeight="1">
      <c r="B242" s="160"/>
      <c r="D242" s="171" t="s">
        <v>71</v>
      </c>
      <c r="E242" s="172" t="s">
        <v>423</v>
      </c>
      <c r="F242" s="172" t="s">
        <v>424</v>
      </c>
      <c r="I242" s="163"/>
      <c r="J242" s="173">
        <f>BK242</f>
        <v>0</v>
      </c>
      <c r="L242" s="160"/>
      <c r="M242" s="165"/>
      <c r="N242" s="166"/>
      <c r="O242" s="166"/>
      <c r="P242" s="167">
        <f>P243</f>
        <v>0</v>
      </c>
      <c r="Q242" s="166"/>
      <c r="R242" s="167">
        <f>R243</f>
        <v>0</v>
      </c>
      <c r="S242" s="166"/>
      <c r="T242" s="168">
        <f>T243</f>
        <v>0</v>
      </c>
      <c r="AR242" s="161" t="s">
        <v>80</v>
      </c>
      <c r="AT242" s="169" t="s">
        <v>71</v>
      </c>
      <c r="AU242" s="169" t="s">
        <v>80</v>
      </c>
      <c r="AY242" s="161" t="s">
        <v>135</v>
      </c>
      <c r="BK242" s="170">
        <f>BK243</f>
        <v>0</v>
      </c>
    </row>
    <row r="243" spans="2:65" s="1" customFormat="1" ht="44.25" customHeight="1">
      <c r="B243" s="174"/>
      <c r="C243" s="175" t="s">
        <v>400</v>
      </c>
      <c r="D243" s="175" t="s">
        <v>137</v>
      </c>
      <c r="E243" s="176" t="s">
        <v>426</v>
      </c>
      <c r="F243" s="177" t="s">
        <v>584</v>
      </c>
      <c r="G243" s="178" t="s">
        <v>217</v>
      </c>
      <c r="H243" s="179">
        <v>23.46</v>
      </c>
      <c r="I243" s="180"/>
      <c r="J243" s="181">
        <f>ROUND(I243*H243,2)</f>
        <v>0</v>
      </c>
      <c r="K243" s="177" t="s">
        <v>141</v>
      </c>
      <c r="L243" s="41"/>
      <c r="M243" s="182" t="s">
        <v>5</v>
      </c>
      <c r="N243" s="238" t="s">
        <v>43</v>
      </c>
      <c r="O243" s="239"/>
      <c r="P243" s="240">
        <f>O243*H243</f>
        <v>0</v>
      </c>
      <c r="Q243" s="240">
        <v>0</v>
      </c>
      <c r="R243" s="240">
        <f>Q243*H243</f>
        <v>0</v>
      </c>
      <c r="S243" s="240">
        <v>0</v>
      </c>
      <c r="T243" s="241">
        <f>S243*H243</f>
        <v>0</v>
      </c>
      <c r="AR243" s="24" t="s">
        <v>142</v>
      </c>
      <c r="AT243" s="24" t="s">
        <v>137</v>
      </c>
      <c r="AU243" s="24" t="s">
        <v>82</v>
      </c>
      <c r="AY243" s="24" t="s">
        <v>135</v>
      </c>
      <c r="BE243" s="186">
        <f>IF(N243="základní",J243,0)</f>
        <v>0</v>
      </c>
      <c r="BF243" s="186">
        <f>IF(N243="snížená",J243,0)</f>
        <v>0</v>
      </c>
      <c r="BG243" s="186">
        <f>IF(N243="zákl. přenesená",J243,0)</f>
        <v>0</v>
      </c>
      <c r="BH243" s="186">
        <f>IF(N243="sníž. přenesená",J243,0)</f>
        <v>0</v>
      </c>
      <c r="BI243" s="186">
        <f>IF(N243="nulová",J243,0)</f>
        <v>0</v>
      </c>
      <c r="BJ243" s="24" t="s">
        <v>80</v>
      </c>
      <c r="BK243" s="186">
        <f>ROUND(I243*H243,2)</f>
        <v>0</v>
      </c>
      <c r="BL243" s="24" t="s">
        <v>142</v>
      </c>
      <c r="BM243" s="24" t="s">
        <v>585</v>
      </c>
    </row>
    <row r="244" spans="2:65" s="1" customFormat="1" ht="6.95" customHeight="1">
      <c r="B244" s="56"/>
      <c r="C244" s="57"/>
      <c r="D244" s="57"/>
      <c r="E244" s="57"/>
      <c r="F244" s="57"/>
      <c r="G244" s="57"/>
      <c r="H244" s="57"/>
      <c r="I244" s="127"/>
      <c r="J244" s="57"/>
      <c r="K244" s="57"/>
      <c r="L244" s="41"/>
    </row>
  </sheetData>
  <autoFilter ref="C83:K243"/>
  <mergeCells count="9"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5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98</v>
      </c>
      <c r="G1" s="368" t="s">
        <v>99</v>
      </c>
      <c r="H1" s="368"/>
      <c r="I1" s="103"/>
      <c r="J1" s="102" t="s">
        <v>100</v>
      </c>
      <c r="K1" s="101" t="s">
        <v>101</v>
      </c>
      <c r="L1" s="102" t="s">
        <v>102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9" t="s">
        <v>8</v>
      </c>
      <c r="M2" s="360"/>
      <c r="N2" s="360"/>
      <c r="O2" s="360"/>
      <c r="P2" s="360"/>
      <c r="Q2" s="360"/>
      <c r="R2" s="360"/>
      <c r="S2" s="360"/>
      <c r="T2" s="360"/>
      <c r="U2" s="360"/>
      <c r="V2" s="360"/>
      <c r="AT2" s="24" t="s">
        <v>88</v>
      </c>
    </row>
    <row r="3" spans="1:70" ht="6.95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103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>
      <c r="B6" s="28"/>
      <c r="C6" s="29"/>
      <c r="D6" s="37" t="s">
        <v>19</v>
      </c>
      <c r="E6" s="29"/>
      <c r="F6" s="29"/>
      <c r="G6" s="29"/>
      <c r="H6" s="29"/>
      <c r="I6" s="105"/>
      <c r="J6" s="29"/>
      <c r="K6" s="31"/>
    </row>
    <row r="7" spans="1:70" ht="22.5" customHeight="1">
      <c r="B7" s="28"/>
      <c r="C7" s="29"/>
      <c r="D7" s="29"/>
      <c r="E7" s="361" t="str">
        <f>'Rekapitulace stavby'!K6</f>
        <v>Kostelec nad Orlicí - Projekt pro výstavbu a opravu komunikace Erbenova, Na Spojce a Tůmova</v>
      </c>
      <c r="F7" s="362"/>
      <c r="G7" s="362"/>
      <c r="H7" s="362"/>
      <c r="I7" s="105"/>
      <c r="J7" s="29"/>
      <c r="K7" s="31"/>
    </row>
    <row r="8" spans="1:70" s="1" customFormat="1">
      <c r="B8" s="41"/>
      <c r="C8" s="42"/>
      <c r="D8" s="37" t="s">
        <v>104</v>
      </c>
      <c r="E8" s="42"/>
      <c r="F8" s="42"/>
      <c r="G8" s="42"/>
      <c r="H8" s="42"/>
      <c r="I8" s="106"/>
      <c r="J8" s="42"/>
      <c r="K8" s="45"/>
    </row>
    <row r="9" spans="1:70" s="1" customFormat="1" ht="36.950000000000003" customHeight="1">
      <c r="B9" s="41"/>
      <c r="C9" s="42"/>
      <c r="D9" s="42"/>
      <c r="E9" s="363" t="s">
        <v>586</v>
      </c>
      <c r="F9" s="364"/>
      <c r="G9" s="364"/>
      <c r="H9" s="364"/>
      <c r="I9" s="106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5</v>
      </c>
      <c r="G11" s="42"/>
      <c r="H11" s="42"/>
      <c r="I11" s="107" t="s">
        <v>22</v>
      </c>
      <c r="J11" s="35" t="s">
        <v>5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07" t="s">
        <v>25</v>
      </c>
      <c r="J12" s="108" t="str">
        <f>'Rekapitulace stavby'!AN8</f>
        <v>10. 11. 2017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07" t="s">
        <v>28</v>
      </c>
      <c r="J14" s="35" t="s">
        <v>5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07" t="s">
        <v>30</v>
      </c>
      <c r="J15" s="35" t="s">
        <v>5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07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7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07" t="s">
        <v>28</v>
      </c>
      <c r="J20" s="35" t="s">
        <v>5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07" t="s">
        <v>30</v>
      </c>
      <c r="J21" s="35" t="s">
        <v>5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06"/>
      <c r="J23" s="42"/>
      <c r="K23" s="45"/>
    </row>
    <row r="24" spans="2:11" s="6" customFormat="1" ht="22.5" customHeight="1">
      <c r="B24" s="109"/>
      <c r="C24" s="110"/>
      <c r="D24" s="110"/>
      <c r="E24" s="331" t="s">
        <v>5</v>
      </c>
      <c r="F24" s="331"/>
      <c r="G24" s="331"/>
      <c r="H24" s="331"/>
      <c r="I24" s="111"/>
      <c r="J24" s="110"/>
      <c r="K24" s="112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38</v>
      </c>
      <c r="E27" s="42"/>
      <c r="F27" s="42"/>
      <c r="G27" s="42"/>
      <c r="H27" s="42"/>
      <c r="I27" s="106"/>
      <c r="J27" s="116">
        <f>ROUND(J84,2)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17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18">
        <f>ROUND(SUM(BE84:BE256), 2)</f>
        <v>0</v>
      </c>
      <c r="G30" s="42"/>
      <c r="H30" s="42"/>
      <c r="I30" s="119">
        <v>0.21</v>
      </c>
      <c r="J30" s="118">
        <f>ROUND(ROUND((SUM(BE84:BE256)),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18">
        <f>ROUND(SUM(BF84:BF256), 2)</f>
        <v>0</v>
      </c>
      <c r="G31" s="42"/>
      <c r="H31" s="42"/>
      <c r="I31" s="119">
        <v>0.15</v>
      </c>
      <c r="J31" s="118">
        <f>ROUND(ROUND((SUM(BF84:BF256)),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18">
        <f>ROUND(SUM(BG84:BG256),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18">
        <f>ROUND(SUM(BH84:BH256),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18">
        <f>ROUND(SUM(BI84:BI256),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48</v>
      </c>
      <c r="E36" s="71"/>
      <c r="F36" s="71"/>
      <c r="G36" s="122" t="s">
        <v>49</v>
      </c>
      <c r="H36" s="123" t="s">
        <v>50</v>
      </c>
      <c r="I36" s="124"/>
      <c r="J36" s="125">
        <f>SUM(J27:J34)</f>
        <v>0</v>
      </c>
      <c r="K36" s="126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50000000000003" customHeight="1">
      <c r="B42" s="41"/>
      <c r="C42" s="30" t="s">
        <v>106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5" customHeight="1">
      <c r="B44" s="41"/>
      <c r="C44" s="37" t="s">
        <v>19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22.5" customHeight="1">
      <c r="B45" s="41"/>
      <c r="C45" s="42"/>
      <c r="D45" s="42"/>
      <c r="E45" s="361" t="str">
        <f>E7</f>
        <v>Kostelec nad Orlicí - Projekt pro výstavbu a opravu komunikace Erbenova, Na Spojce a Tůmova</v>
      </c>
      <c r="F45" s="362"/>
      <c r="G45" s="362"/>
      <c r="H45" s="362"/>
      <c r="I45" s="106"/>
      <c r="J45" s="42"/>
      <c r="K45" s="45"/>
    </row>
    <row r="46" spans="2:11" s="1" customFormat="1" ht="14.45" customHeight="1">
      <c r="B46" s="41"/>
      <c r="C46" s="37" t="s">
        <v>104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23.25" customHeight="1">
      <c r="B47" s="41"/>
      <c r="C47" s="42"/>
      <c r="D47" s="42"/>
      <c r="E47" s="363" t="str">
        <f>E9</f>
        <v xml:space="preserve">SO 303 - Kanalizace - ul.Tůmova </v>
      </c>
      <c r="F47" s="364"/>
      <c r="G47" s="364"/>
      <c r="H47" s="364"/>
      <c r="I47" s="106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 xml:space="preserve">Kostelec nad Orlicí </v>
      </c>
      <c r="G49" s="42"/>
      <c r="H49" s="42"/>
      <c r="I49" s="107" t="s">
        <v>25</v>
      </c>
      <c r="J49" s="108" t="str">
        <f>IF(J12="","",J12)</f>
        <v>10. 11. 2017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Město Kostelec nad Orlicí, Palackého náměstí 38</v>
      </c>
      <c r="G51" s="42"/>
      <c r="H51" s="42"/>
      <c r="I51" s="107" t="s">
        <v>33</v>
      </c>
      <c r="J51" s="35" t="str">
        <f>E21</f>
        <v>Luboš Bartoš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06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107</v>
      </c>
      <c r="D54" s="120"/>
      <c r="E54" s="120"/>
      <c r="F54" s="120"/>
      <c r="G54" s="120"/>
      <c r="H54" s="120"/>
      <c r="I54" s="131"/>
      <c r="J54" s="132" t="s">
        <v>108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109</v>
      </c>
      <c r="D56" s="42"/>
      <c r="E56" s="42"/>
      <c r="F56" s="42"/>
      <c r="G56" s="42"/>
      <c r="H56" s="42"/>
      <c r="I56" s="106"/>
      <c r="J56" s="116">
        <f>J84</f>
        <v>0</v>
      </c>
      <c r="K56" s="45"/>
      <c r="AU56" s="24" t="s">
        <v>110</v>
      </c>
    </row>
    <row r="57" spans="2:47" s="7" customFormat="1" ht="24.95" customHeight="1">
      <c r="B57" s="135"/>
      <c r="C57" s="136"/>
      <c r="D57" s="137" t="s">
        <v>111</v>
      </c>
      <c r="E57" s="138"/>
      <c r="F57" s="138"/>
      <c r="G57" s="138"/>
      <c r="H57" s="138"/>
      <c r="I57" s="139"/>
      <c r="J57" s="140">
        <f>J85</f>
        <v>0</v>
      </c>
      <c r="K57" s="141"/>
    </row>
    <row r="58" spans="2:47" s="8" customFormat="1" ht="19.899999999999999" customHeight="1">
      <c r="B58" s="142"/>
      <c r="C58" s="143"/>
      <c r="D58" s="144" t="s">
        <v>112</v>
      </c>
      <c r="E58" s="145"/>
      <c r="F58" s="145"/>
      <c r="G58" s="145"/>
      <c r="H58" s="145"/>
      <c r="I58" s="146"/>
      <c r="J58" s="147">
        <f>J86</f>
        <v>0</v>
      </c>
      <c r="K58" s="148"/>
    </row>
    <row r="59" spans="2:47" s="8" customFormat="1" ht="14.85" customHeight="1">
      <c r="B59" s="142"/>
      <c r="C59" s="143"/>
      <c r="D59" s="144" t="s">
        <v>113</v>
      </c>
      <c r="E59" s="145"/>
      <c r="F59" s="145"/>
      <c r="G59" s="145"/>
      <c r="H59" s="145"/>
      <c r="I59" s="146"/>
      <c r="J59" s="147">
        <f>J167</f>
        <v>0</v>
      </c>
      <c r="K59" s="148"/>
    </row>
    <row r="60" spans="2:47" s="8" customFormat="1" ht="19.899999999999999" customHeight="1">
      <c r="B60" s="142"/>
      <c r="C60" s="143"/>
      <c r="D60" s="144" t="s">
        <v>114</v>
      </c>
      <c r="E60" s="145"/>
      <c r="F60" s="145"/>
      <c r="G60" s="145"/>
      <c r="H60" s="145"/>
      <c r="I60" s="146"/>
      <c r="J60" s="147">
        <f>J170</f>
        <v>0</v>
      </c>
      <c r="K60" s="148"/>
    </row>
    <row r="61" spans="2:47" s="8" customFormat="1" ht="19.899999999999999" customHeight="1">
      <c r="B61" s="142"/>
      <c r="C61" s="143"/>
      <c r="D61" s="144" t="s">
        <v>115</v>
      </c>
      <c r="E61" s="145"/>
      <c r="F61" s="145"/>
      <c r="G61" s="145"/>
      <c r="H61" s="145"/>
      <c r="I61" s="146"/>
      <c r="J61" s="147">
        <f>J176</f>
        <v>0</v>
      </c>
      <c r="K61" s="148"/>
    </row>
    <row r="62" spans="2:47" s="8" customFormat="1" ht="19.899999999999999" customHeight="1">
      <c r="B62" s="142"/>
      <c r="C62" s="143"/>
      <c r="D62" s="144" t="s">
        <v>116</v>
      </c>
      <c r="E62" s="145"/>
      <c r="F62" s="145"/>
      <c r="G62" s="145"/>
      <c r="H62" s="145"/>
      <c r="I62" s="146"/>
      <c r="J62" s="147">
        <f>J196</f>
        <v>0</v>
      </c>
      <c r="K62" s="148"/>
    </row>
    <row r="63" spans="2:47" s="8" customFormat="1" ht="19.899999999999999" customHeight="1">
      <c r="B63" s="142"/>
      <c r="C63" s="143"/>
      <c r="D63" s="144" t="s">
        <v>117</v>
      </c>
      <c r="E63" s="145"/>
      <c r="F63" s="145"/>
      <c r="G63" s="145"/>
      <c r="H63" s="145"/>
      <c r="I63" s="146"/>
      <c r="J63" s="147">
        <f>J249</f>
        <v>0</v>
      </c>
      <c r="K63" s="148"/>
    </row>
    <row r="64" spans="2:47" s="8" customFormat="1" ht="19.899999999999999" customHeight="1">
      <c r="B64" s="142"/>
      <c r="C64" s="143"/>
      <c r="D64" s="144" t="s">
        <v>118</v>
      </c>
      <c r="E64" s="145"/>
      <c r="F64" s="145"/>
      <c r="G64" s="145"/>
      <c r="H64" s="145"/>
      <c r="I64" s="146"/>
      <c r="J64" s="147">
        <f>J255</f>
        <v>0</v>
      </c>
      <c r="K64" s="148"/>
    </row>
    <row r="65" spans="2:12" s="1" customFormat="1" ht="21.75" customHeight="1">
      <c r="B65" s="41"/>
      <c r="C65" s="42"/>
      <c r="D65" s="42"/>
      <c r="E65" s="42"/>
      <c r="F65" s="42"/>
      <c r="G65" s="42"/>
      <c r="H65" s="42"/>
      <c r="I65" s="106"/>
      <c r="J65" s="42"/>
      <c r="K65" s="45"/>
    </row>
    <row r="66" spans="2:12" s="1" customFormat="1" ht="6.95" customHeight="1">
      <c r="B66" s="56"/>
      <c r="C66" s="57"/>
      <c r="D66" s="57"/>
      <c r="E66" s="57"/>
      <c r="F66" s="57"/>
      <c r="G66" s="57"/>
      <c r="H66" s="57"/>
      <c r="I66" s="127"/>
      <c r="J66" s="57"/>
      <c r="K66" s="58"/>
    </row>
    <row r="70" spans="2:12" s="1" customFormat="1" ht="6.95" customHeight="1">
      <c r="B70" s="59"/>
      <c r="C70" s="60"/>
      <c r="D70" s="60"/>
      <c r="E70" s="60"/>
      <c r="F70" s="60"/>
      <c r="G70" s="60"/>
      <c r="H70" s="60"/>
      <c r="I70" s="128"/>
      <c r="J70" s="60"/>
      <c r="K70" s="60"/>
      <c r="L70" s="41"/>
    </row>
    <row r="71" spans="2:12" s="1" customFormat="1" ht="36.950000000000003" customHeight="1">
      <c r="B71" s="41"/>
      <c r="C71" s="61" t="s">
        <v>119</v>
      </c>
      <c r="L71" s="41"/>
    </row>
    <row r="72" spans="2:12" s="1" customFormat="1" ht="6.95" customHeight="1">
      <c r="B72" s="41"/>
      <c r="L72" s="41"/>
    </row>
    <row r="73" spans="2:12" s="1" customFormat="1" ht="14.45" customHeight="1">
      <c r="B73" s="41"/>
      <c r="C73" s="63" t="s">
        <v>19</v>
      </c>
      <c r="L73" s="41"/>
    </row>
    <row r="74" spans="2:12" s="1" customFormat="1" ht="22.5" customHeight="1">
      <c r="B74" s="41"/>
      <c r="E74" s="365" t="str">
        <f>E7</f>
        <v>Kostelec nad Orlicí - Projekt pro výstavbu a opravu komunikace Erbenova, Na Spojce a Tůmova</v>
      </c>
      <c r="F74" s="366"/>
      <c r="G74" s="366"/>
      <c r="H74" s="366"/>
      <c r="L74" s="41"/>
    </row>
    <row r="75" spans="2:12" s="1" customFormat="1" ht="14.45" customHeight="1">
      <c r="B75" s="41"/>
      <c r="C75" s="63" t="s">
        <v>104</v>
      </c>
      <c r="L75" s="41"/>
    </row>
    <row r="76" spans="2:12" s="1" customFormat="1" ht="23.25" customHeight="1">
      <c r="B76" s="41"/>
      <c r="E76" s="342" t="str">
        <f>E9</f>
        <v xml:space="preserve">SO 303 - Kanalizace - ul.Tůmova </v>
      </c>
      <c r="F76" s="367"/>
      <c r="G76" s="367"/>
      <c r="H76" s="367"/>
      <c r="L76" s="41"/>
    </row>
    <row r="77" spans="2:12" s="1" customFormat="1" ht="6.95" customHeight="1">
      <c r="B77" s="41"/>
      <c r="L77" s="41"/>
    </row>
    <row r="78" spans="2:12" s="1" customFormat="1" ht="18" customHeight="1">
      <c r="B78" s="41"/>
      <c r="C78" s="63" t="s">
        <v>23</v>
      </c>
      <c r="F78" s="149" t="str">
        <f>F12</f>
        <v xml:space="preserve">Kostelec nad Orlicí </v>
      </c>
      <c r="I78" s="150" t="s">
        <v>25</v>
      </c>
      <c r="J78" s="67" t="str">
        <f>IF(J12="","",J12)</f>
        <v>10. 11. 2017</v>
      </c>
      <c r="L78" s="41"/>
    </row>
    <row r="79" spans="2:12" s="1" customFormat="1" ht="6.95" customHeight="1">
      <c r="B79" s="41"/>
      <c r="L79" s="41"/>
    </row>
    <row r="80" spans="2:12" s="1" customFormat="1">
      <c r="B80" s="41"/>
      <c r="C80" s="63" t="s">
        <v>27</v>
      </c>
      <c r="F80" s="149" t="str">
        <f>E15</f>
        <v>Město Kostelec nad Orlicí, Palackého náměstí 38</v>
      </c>
      <c r="I80" s="150" t="s">
        <v>33</v>
      </c>
      <c r="J80" s="149" t="str">
        <f>E21</f>
        <v>Luboš Bartoš</v>
      </c>
      <c r="L80" s="41"/>
    </row>
    <row r="81" spans="2:65" s="1" customFormat="1" ht="14.45" customHeight="1">
      <c r="B81" s="41"/>
      <c r="C81" s="63" t="s">
        <v>31</v>
      </c>
      <c r="F81" s="149" t="str">
        <f>IF(E18="","",E18)</f>
        <v/>
      </c>
      <c r="L81" s="41"/>
    </row>
    <row r="82" spans="2:65" s="1" customFormat="1" ht="10.35" customHeight="1">
      <c r="B82" s="41"/>
      <c r="L82" s="41"/>
    </row>
    <row r="83" spans="2:65" s="9" customFormat="1" ht="29.25" customHeight="1">
      <c r="B83" s="151"/>
      <c r="C83" s="152" t="s">
        <v>120</v>
      </c>
      <c r="D83" s="153" t="s">
        <v>57</v>
      </c>
      <c r="E83" s="153" t="s">
        <v>53</v>
      </c>
      <c r="F83" s="153" t="s">
        <v>121</v>
      </c>
      <c r="G83" s="153" t="s">
        <v>122</v>
      </c>
      <c r="H83" s="153" t="s">
        <v>123</v>
      </c>
      <c r="I83" s="154" t="s">
        <v>124</v>
      </c>
      <c r="J83" s="153" t="s">
        <v>108</v>
      </c>
      <c r="K83" s="155" t="s">
        <v>125</v>
      </c>
      <c r="L83" s="151"/>
      <c r="M83" s="73" t="s">
        <v>126</v>
      </c>
      <c r="N83" s="74" t="s">
        <v>42</v>
      </c>
      <c r="O83" s="74" t="s">
        <v>127</v>
      </c>
      <c r="P83" s="74" t="s">
        <v>128</v>
      </c>
      <c r="Q83" s="74" t="s">
        <v>129</v>
      </c>
      <c r="R83" s="74" t="s">
        <v>130</v>
      </c>
      <c r="S83" s="74" t="s">
        <v>131</v>
      </c>
      <c r="T83" s="75" t="s">
        <v>132</v>
      </c>
    </row>
    <row r="84" spans="2:65" s="1" customFormat="1" ht="29.25" customHeight="1">
      <c r="B84" s="41"/>
      <c r="C84" s="77" t="s">
        <v>109</v>
      </c>
      <c r="J84" s="156">
        <f>BK84</f>
        <v>0</v>
      </c>
      <c r="L84" s="41"/>
      <c r="M84" s="76"/>
      <c r="N84" s="68"/>
      <c r="O84" s="68"/>
      <c r="P84" s="157">
        <f>P85</f>
        <v>0</v>
      </c>
      <c r="Q84" s="68"/>
      <c r="R84" s="157">
        <f>R85</f>
        <v>40.384047199999991</v>
      </c>
      <c r="S84" s="68"/>
      <c r="T84" s="158">
        <f>T85</f>
        <v>83.558200000000014</v>
      </c>
      <c r="AT84" s="24" t="s">
        <v>71</v>
      </c>
      <c r="AU84" s="24" t="s">
        <v>110</v>
      </c>
      <c r="BK84" s="159">
        <f>BK85</f>
        <v>0</v>
      </c>
    </row>
    <row r="85" spans="2:65" s="10" customFormat="1" ht="37.35" customHeight="1">
      <c r="B85" s="160"/>
      <c r="D85" s="161" t="s">
        <v>71</v>
      </c>
      <c r="E85" s="162" t="s">
        <v>133</v>
      </c>
      <c r="F85" s="162" t="s">
        <v>134</v>
      </c>
      <c r="I85" s="163"/>
      <c r="J85" s="164">
        <f>BK85</f>
        <v>0</v>
      </c>
      <c r="L85" s="160"/>
      <c r="M85" s="165"/>
      <c r="N85" s="166"/>
      <c r="O85" s="166"/>
      <c r="P85" s="167">
        <f>P86+P170+P176+P196+P249+P255</f>
        <v>0</v>
      </c>
      <c r="Q85" s="166"/>
      <c r="R85" s="167">
        <f>R86+R170+R176+R196+R249+R255</f>
        <v>40.384047199999991</v>
      </c>
      <c r="S85" s="166"/>
      <c r="T85" s="168">
        <f>T86+T170+T176+T196+T249+T255</f>
        <v>83.558200000000014</v>
      </c>
      <c r="AR85" s="161" t="s">
        <v>80</v>
      </c>
      <c r="AT85" s="169" t="s">
        <v>71</v>
      </c>
      <c r="AU85" s="169" t="s">
        <v>72</v>
      </c>
      <c r="AY85" s="161" t="s">
        <v>135</v>
      </c>
      <c r="BK85" s="170">
        <f>BK86+BK170+BK176+BK196+BK249+BK255</f>
        <v>0</v>
      </c>
    </row>
    <row r="86" spans="2:65" s="10" customFormat="1" ht="19.899999999999999" customHeight="1">
      <c r="B86" s="160"/>
      <c r="D86" s="171" t="s">
        <v>71</v>
      </c>
      <c r="E86" s="172" t="s">
        <v>80</v>
      </c>
      <c r="F86" s="172" t="s">
        <v>136</v>
      </c>
      <c r="I86" s="163"/>
      <c r="J86" s="173">
        <f>BK86</f>
        <v>0</v>
      </c>
      <c r="L86" s="160"/>
      <c r="M86" s="165"/>
      <c r="N86" s="166"/>
      <c r="O86" s="166"/>
      <c r="P86" s="167">
        <f>P87+SUM(P88:P167)</f>
        <v>0</v>
      </c>
      <c r="Q86" s="166"/>
      <c r="R86" s="167">
        <f>R87+SUM(R88:R167)</f>
        <v>1.5914592000000001</v>
      </c>
      <c r="S86" s="166"/>
      <c r="T86" s="168">
        <f>T87+SUM(T88:T167)</f>
        <v>0</v>
      </c>
      <c r="AR86" s="161" t="s">
        <v>80</v>
      </c>
      <c r="AT86" s="169" t="s">
        <v>71</v>
      </c>
      <c r="AU86" s="169" t="s">
        <v>80</v>
      </c>
      <c r="AY86" s="161" t="s">
        <v>135</v>
      </c>
      <c r="BK86" s="170">
        <f>BK87+SUM(BK88:BK167)</f>
        <v>0</v>
      </c>
    </row>
    <row r="87" spans="2:65" s="1" customFormat="1" ht="22.5" customHeight="1">
      <c r="B87" s="174"/>
      <c r="C87" s="175" t="s">
        <v>80</v>
      </c>
      <c r="D87" s="175" t="s">
        <v>137</v>
      </c>
      <c r="E87" s="176" t="s">
        <v>138</v>
      </c>
      <c r="F87" s="177" t="s">
        <v>139</v>
      </c>
      <c r="G87" s="178" t="s">
        <v>140</v>
      </c>
      <c r="H87" s="179">
        <v>504</v>
      </c>
      <c r="I87" s="180"/>
      <c r="J87" s="181">
        <f>ROUND(I87*H87,2)</f>
        <v>0</v>
      </c>
      <c r="K87" s="177" t="s">
        <v>141</v>
      </c>
      <c r="L87" s="41"/>
      <c r="M87" s="182" t="s">
        <v>5</v>
      </c>
      <c r="N87" s="183" t="s">
        <v>43</v>
      </c>
      <c r="O87" s="42"/>
      <c r="P87" s="184">
        <f>O87*H87</f>
        <v>0</v>
      </c>
      <c r="Q87" s="184">
        <v>0</v>
      </c>
      <c r="R87" s="184">
        <f>Q87*H87</f>
        <v>0</v>
      </c>
      <c r="S87" s="184">
        <v>0</v>
      </c>
      <c r="T87" s="185">
        <f>S87*H87</f>
        <v>0</v>
      </c>
      <c r="AR87" s="24" t="s">
        <v>142</v>
      </c>
      <c r="AT87" s="24" t="s">
        <v>137</v>
      </c>
      <c r="AU87" s="24" t="s">
        <v>82</v>
      </c>
      <c r="AY87" s="24" t="s">
        <v>135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24" t="s">
        <v>80</v>
      </c>
      <c r="BK87" s="186">
        <f>ROUND(I87*H87,2)</f>
        <v>0</v>
      </c>
      <c r="BL87" s="24" t="s">
        <v>142</v>
      </c>
      <c r="BM87" s="24" t="s">
        <v>143</v>
      </c>
    </row>
    <row r="88" spans="2:65" s="11" customFormat="1" ht="13.5">
      <c r="B88" s="187"/>
      <c r="D88" s="188" t="s">
        <v>144</v>
      </c>
      <c r="E88" s="189" t="s">
        <v>5</v>
      </c>
      <c r="F88" s="190" t="s">
        <v>587</v>
      </c>
      <c r="H88" s="191">
        <v>504</v>
      </c>
      <c r="I88" s="192"/>
      <c r="L88" s="187"/>
      <c r="M88" s="193"/>
      <c r="N88" s="194"/>
      <c r="O88" s="194"/>
      <c r="P88" s="194"/>
      <c r="Q88" s="194"/>
      <c r="R88" s="194"/>
      <c r="S88" s="194"/>
      <c r="T88" s="195"/>
      <c r="AT88" s="189" t="s">
        <v>144</v>
      </c>
      <c r="AU88" s="189" t="s">
        <v>82</v>
      </c>
      <c r="AV88" s="11" t="s">
        <v>82</v>
      </c>
      <c r="AW88" s="11" t="s">
        <v>35</v>
      </c>
      <c r="AX88" s="11" t="s">
        <v>80</v>
      </c>
      <c r="AY88" s="189" t="s">
        <v>135</v>
      </c>
    </row>
    <row r="89" spans="2:65" s="12" customFormat="1" ht="13.5">
      <c r="B89" s="196"/>
      <c r="D89" s="197" t="s">
        <v>144</v>
      </c>
      <c r="E89" s="198" t="s">
        <v>5</v>
      </c>
      <c r="F89" s="199" t="s">
        <v>588</v>
      </c>
      <c r="H89" s="200" t="s">
        <v>5</v>
      </c>
      <c r="I89" s="201"/>
      <c r="L89" s="196"/>
      <c r="M89" s="202"/>
      <c r="N89" s="203"/>
      <c r="O89" s="203"/>
      <c r="P89" s="203"/>
      <c r="Q89" s="203"/>
      <c r="R89" s="203"/>
      <c r="S89" s="203"/>
      <c r="T89" s="204"/>
      <c r="AT89" s="205" t="s">
        <v>144</v>
      </c>
      <c r="AU89" s="205" t="s">
        <v>82</v>
      </c>
      <c r="AV89" s="12" t="s">
        <v>80</v>
      </c>
      <c r="AW89" s="12" t="s">
        <v>35</v>
      </c>
      <c r="AX89" s="12" t="s">
        <v>72</v>
      </c>
      <c r="AY89" s="205" t="s">
        <v>135</v>
      </c>
    </row>
    <row r="90" spans="2:65" s="1" customFormat="1" ht="22.5" customHeight="1">
      <c r="B90" s="174"/>
      <c r="C90" s="175" t="s">
        <v>82</v>
      </c>
      <c r="D90" s="175" t="s">
        <v>137</v>
      </c>
      <c r="E90" s="176" t="s">
        <v>147</v>
      </c>
      <c r="F90" s="177" t="s">
        <v>148</v>
      </c>
      <c r="G90" s="178" t="s">
        <v>149</v>
      </c>
      <c r="H90" s="179">
        <v>21</v>
      </c>
      <c r="I90" s="180"/>
      <c r="J90" s="181">
        <f>ROUND(I90*H90,2)</f>
        <v>0</v>
      </c>
      <c r="K90" s="177" t="s">
        <v>141</v>
      </c>
      <c r="L90" s="41"/>
      <c r="M90" s="182" t="s">
        <v>5</v>
      </c>
      <c r="N90" s="183" t="s">
        <v>43</v>
      </c>
      <c r="O90" s="42"/>
      <c r="P90" s="184">
        <f>O90*H90</f>
        <v>0</v>
      </c>
      <c r="Q90" s="184">
        <v>0</v>
      </c>
      <c r="R90" s="184">
        <f>Q90*H90</f>
        <v>0</v>
      </c>
      <c r="S90" s="184">
        <v>0</v>
      </c>
      <c r="T90" s="185">
        <f>S90*H90</f>
        <v>0</v>
      </c>
      <c r="AR90" s="24" t="s">
        <v>142</v>
      </c>
      <c r="AT90" s="24" t="s">
        <v>137</v>
      </c>
      <c r="AU90" s="24" t="s">
        <v>82</v>
      </c>
      <c r="AY90" s="24" t="s">
        <v>135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24" t="s">
        <v>80</v>
      </c>
      <c r="BK90" s="186">
        <f>ROUND(I90*H90,2)</f>
        <v>0</v>
      </c>
      <c r="BL90" s="24" t="s">
        <v>142</v>
      </c>
      <c r="BM90" s="24" t="s">
        <v>150</v>
      </c>
    </row>
    <row r="91" spans="2:65" s="1" customFormat="1" ht="22.5" customHeight="1">
      <c r="B91" s="174"/>
      <c r="C91" s="175" t="s">
        <v>151</v>
      </c>
      <c r="D91" s="175" t="s">
        <v>137</v>
      </c>
      <c r="E91" s="176" t="s">
        <v>152</v>
      </c>
      <c r="F91" s="177" t="s">
        <v>153</v>
      </c>
      <c r="G91" s="178" t="s">
        <v>154</v>
      </c>
      <c r="H91" s="179">
        <v>685.774</v>
      </c>
      <c r="I91" s="180"/>
      <c r="J91" s="181">
        <f>ROUND(I91*H91,2)</f>
        <v>0</v>
      </c>
      <c r="K91" s="177" t="s">
        <v>141</v>
      </c>
      <c r="L91" s="41"/>
      <c r="M91" s="182" t="s">
        <v>5</v>
      </c>
      <c r="N91" s="183" t="s">
        <v>43</v>
      </c>
      <c r="O91" s="42"/>
      <c r="P91" s="184">
        <f>O91*H91</f>
        <v>0</v>
      </c>
      <c r="Q91" s="184">
        <v>0</v>
      </c>
      <c r="R91" s="184">
        <f>Q91*H91</f>
        <v>0</v>
      </c>
      <c r="S91" s="184">
        <v>0</v>
      </c>
      <c r="T91" s="185">
        <f>S91*H91</f>
        <v>0</v>
      </c>
      <c r="AR91" s="24" t="s">
        <v>142</v>
      </c>
      <c r="AT91" s="24" t="s">
        <v>137</v>
      </c>
      <c r="AU91" s="24" t="s">
        <v>82</v>
      </c>
      <c r="AY91" s="24" t="s">
        <v>135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24" t="s">
        <v>80</v>
      </c>
      <c r="BK91" s="186">
        <f>ROUND(I91*H91,2)</f>
        <v>0</v>
      </c>
      <c r="BL91" s="24" t="s">
        <v>142</v>
      </c>
      <c r="BM91" s="24" t="s">
        <v>155</v>
      </c>
    </row>
    <row r="92" spans="2:65" s="12" customFormat="1" ht="13.5">
      <c r="B92" s="196"/>
      <c r="D92" s="188" t="s">
        <v>144</v>
      </c>
      <c r="E92" s="206" t="s">
        <v>5</v>
      </c>
      <c r="F92" s="207" t="s">
        <v>589</v>
      </c>
      <c r="H92" s="205" t="s">
        <v>5</v>
      </c>
      <c r="I92" s="201"/>
      <c r="L92" s="196"/>
      <c r="M92" s="202"/>
      <c r="N92" s="203"/>
      <c r="O92" s="203"/>
      <c r="P92" s="203"/>
      <c r="Q92" s="203"/>
      <c r="R92" s="203"/>
      <c r="S92" s="203"/>
      <c r="T92" s="204"/>
      <c r="AT92" s="205" t="s">
        <v>144</v>
      </c>
      <c r="AU92" s="205" t="s">
        <v>82</v>
      </c>
      <c r="AV92" s="12" t="s">
        <v>80</v>
      </c>
      <c r="AW92" s="12" t="s">
        <v>35</v>
      </c>
      <c r="AX92" s="12" t="s">
        <v>72</v>
      </c>
      <c r="AY92" s="205" t="s">
        <v>135</v>
      </c>
    </row>
    <row r="93" spans="2:65" s="11" customFormat="1" ht="13.5">
      <c r="B93" s="187"/>
      <c r="D93" s="188" t="s">
        <v>144</v>
      </c>
      <c r="E93" s="189" t="s">
        <v>5</v>
      </c>
      <c r="F93" s="190" t="s">
        <v>590</v>
      </c>
      <c r="H93" s="191">
        <v>670.92499999999995</v>
      </c>
      <c r="I93" s="192"/>
      <c r="L93" s="187"/>
      <c r="M93" s="193"/>
      <c r="N93" s="194"/>
      <c r="O93" s="194"/>
      <c r="P93" s="194"/>
      <c r="Q93" s="194"/>
      <c r="R93" s="194"/>
      <c r="S93" s="194"/>
      <c r="T93" s="195"/>
      <c r="AT93" s="189" t="s">
        <v>144</v>
      </c>
      <c r="AU93" s="189" t="s">
        <v>82</v>
      </c>
      <c r="AV93" s="11" t="s">
        <v>82</v>
      </c>
      <c r="AW93" s="11" t="s">
        <v>35</v>
      </c>
      <c r="AX93" s="11" t="s">
        <v>72</v>
      </c>
      <c r="AY93" s="189" t="s">
        <v>135</v>
      </c>
    </row>
    <row r="94" spans="2:65" s="11" customFormat="1" ht="13.5">
      <c r="B94" s="187"/>
      <c r="D94" s="188" t="s">
        <v>144</v>
      </c>
      <c r="E94" s="189" t="s">
        <v>5</v>
      </c>
      <c r="F94" s="190" t="s">
        <v>591</v>
      </c>
      <c r="H94" s="191">
        <v>18.942</v>
      </c>
      <c r="I94" s="192"/>
      <c r="L94" s="187"/>
      <c r="M94" s="193"/>
      <c r="N94" s="194"/>
      <c r="O94" s="194"/>
      <c r="P94" s="194"/>
      <c r="Q94" s="194"/>
      <c r="R94" s="194"/>
      <c r="S94" s="194"/>
      <c r="T94" s="195"/>
      <c r="AT94" s="189" t="s">
        <v>144</v>
      </c>
      <c r="AU94" s="189" t="s">
        <v>82</v>
      </c>
      <c r="AV94" s="11" t="s">
        <v>82</v>
      </c>
      <c r="AW94" s="11" t="s">
        <v>35</v>
      </c>
      <c r="AX94" s="11" t="s">
        <v>72</v>
      </c>
      <c r="AY94" s="189" t="s">
        <v>135</v>
      </c>
    </row>
    <row r="95" spans="2:65" s="12" customFormat="1" ht="13.5">
      <c r="B95" s="196"/>
      <c r="D95" s="188" t="s">
        <v>144</v>
      </c>
      <c r="E95" s="206" t="s">
        <v>5</v>
      </c>
      <c r="F95" s="207" t="s">
        <v>158</v>
      </c>
      <c r="H95" s="205" t="s">
        <v>5</v>
      </c>
      <c r="I95" s="201"/>
      <c r="L95" s="196"/>
      <c r="M95" s="202"/>
      <c r="N95" s="203"/>
      <c r="O95" s="203"/>
      <c r="P95" s="203"/>
      <c r="Q95" s="203"/>
      <c r="R95" s="203"/>
      <c r="S95" s="203"/>
      <c r="T95" s="204"/>
      <c r="AT95" s="205" t="s">
        <v>144</v>
      </c>
      <c r="AU95" s="205" t="s">
        <v>82</v>
      </c>
      <c r="AV95" s="12" t="s">
        <v>80</v>
      </c>
      <c r="AW95" s="12" t="s">
        <v>35</v>
      </c>
      <c r="AX95" s="12" t="s">
        <v>72</v>
      </c>
      <c r="AY95" s="205" t="s">
        <v>135</v>
      </c>
    </row>
    <row r="96" spans="2:65" s="11" customFormat="1" ht="13.5">
      <c r="B96" s="187"/>
      <c r="D96" s="188" t="s">
        <v>144</v>
      </c>
      <c r="E96" s="189" t="s">
        <v>5</v>
      </c>
      <c r="F96" s="190" t="s">
        <v>592</v>
      </c>
      <c r="H96" s="191">
        <v>418.77</v>
      </c>
      <c r="I96" s="192"/>
      <c r="L96" s="187"/>
      <c r="M96" s="193"/>
      <c r="N96" s="194"/>
      <c r="O96" s="194"/>
      <c r="P96" s="194"/>
      <c r="Q96" s="194"/>
      <c r="R96" s="194"/>
      <c r="S96" s="194"/>
      <c r="T96" s="195"/>
      <c r="AT96" s="189" t="s">
        <v>144</v>
      </c>
      <c r="AU96" s="189" t="s">
        <v>82</v>
      </c>
      <c r="AV96" s="11" t="s">
        <v>82</v>
      </c>
      <c r="AW96" s="11" t="s">
        <v>35</v>
      </c>
      <c r="AX96" s="11" t="s">
        <v>72</v>
      </c>
      <c r="AY96" s="189" t="s">
        <v>135</v>
      </c>
    </row>
    <row r="97" spans="2:65" s="12" customFormat="1" ht="13.5">
      <c r="B97" s="196"/>
      <c r="D97" s="188" t="s">
        <v>144</v>
      </c>
      <c r="E97" s="206" t="s">
        <v>5</v>
      </c>
      <c r="F97" s="207" t="s">
        <v>160</v>
      </c>
      <c r="H97" s="205" t="s">
        <v>5</v>
      </c>
      <c r="I97" s="201"/>
      <c r="L97" s="196"/>
      <c r="M97" s="202"/>
      <c r="N97" s="203"/>
      <c r="O97" s="203"/>
      <c r="P97" s="203"/>
      <c r="Q97" s="203"/>
      <c r="R97" s="203"/>
      <c r="S97" s="203"/>
      <c r="T97" s="204"/>
      <c r="AT97" s="205" t="s">
        <v>144</v>
      </c>
      <c r="AU97" s="205" t="s">
        <v>82</v>
      </c>
      <c r="AV97" s="12" t="s">
        <v>80</v>
      </c>
      <c r="AW97" s="12" t="s">
        <v>35</v>
      </c>
      <c r="AX97" s="12" t="s">
        <v>72</v>
      </c>
      <c r="AY97" s="205" t="s">
        <v>135</v>
      </c>
    </row>
    <row r="98" spans="2:65" s="11" customFormat="1" ht="13.5">
      <c r="B98" s="187"/>
      <c r="D98" s="188" t="s">
        <v>144</v>
      </c>
      <c r="E98" s="189" t="s">
        <v>5</v>
      </c>
      <c r="F98" s="190" t="s">
        <v>593</v>
      </c>
      <c r="H98" s="191">
        <v>34.32</v>
      </c>
      <c r="I98" s="192"/>
      <c r="L98" s="187"/>
      <c r="M98" s="193"/>
      <c r="N98" s="194"/>
      <c r="O98" s="194"/>
      <c r="P98" s="194"/>
      <c r="Q98" s="194"/>
      <c r="R98" s="194"/>
      <c r="S98" s="194"/>
      <c r="T98" s="195"/>
      <c r="AT98" s="189" t="s">
        <v>144</v>
      </c>
      <c r="AU98" s="189" t="s">
        <v>82</v>
      </c>
      <c r="AV98" s="11" t="s">
        <v>82</v>
      </c>
      <c r="AW98" s="11" t="s">
        <v>35</v>
      </c>
      <c r="AX98" s="11" t="s">
        <v>72</v>
      </c>
      <c r="AY98" s="189" t="s">
        <v>135</v>
      </c>
    </row>
    <row r="99" spans="2:65" s="13" customFormat="1" ht="13.5">
      <c r="B99" s="208"/>
      <c r="D99" s="188" t="s">
        <v>144</v>
      </c>
      <c r="E99" s="209" t="s">
        <v>5</v>
      </c>
      <c r="F99" s="210" t="s">
        <v>162</v>
      </c>
      <c r="H99" s="211">
        <v>1142.9570000000001</v>
      </c>
      <c r="I99" s="212"/>
      <c r="L99" s="208"/>
      <c r="M99" s="213"/>
      <c r="N99" s="214"/>
      <c r="O99" s="214"/>
      <c r="P99" s="214"/>
      <c r="Q99" s="214"/>
      <c r="R99" s="214"/>
      <c r="S99" s="214"/>
      <c r="T99" s="215"/>
      <c r="AT99" s="216" t="s">
        <v>144</v>
      </c>
      <c r="AU99" s="216" t="s">
        <v>82</v>
      </c>
      <c r="AV99" s="13" t="s">
        <v>142</v>
      </c>
      <c r="AW99" s="13" t="s">
        <v>35</v>
      </c>
      <c r="AX99" s="13" t="s">
        <v>72</v>
      </c>
      <c r="AY99" s="216" t="s">
        <v>135</v>
      </c>
    </row>
    <row r="100" spans="2:65" s="11" customFormat="1" ht="13.5">
      <c r="B100" s="187"/>
      <c r="D100" s="188" t="s">
        <v>144</v>
      </c>
      <c r="E100" s="189" t="s">
        <v>5</v>
      </c>
      <c r="F100" s="190" t="s">
        <v>594</v>
      </c>
      <c r="H100" s="191">
        <v>685.774</v>
      </c>
      <c r="I100" s="192"/>
      <c r="L100" s="187"/>
      <c r="M100" s="193"/>
      <c r="N100" s="194"/>
      <c r="O100" s="194"/>
      <c r="P100" s="194"/>
      <c r="Q100" s="194"/>
      <c r="R100" s="194"/>
      <c r="S100" s="194"/>
      <c r="T100" s="195"/>
      <c r="AT100" s="189" t="s">
        <v>144</v>
      </c>
      <c r="AU100" s="189" t="s">
        <v>82</v>
      </c>
      <c r="AV100" s="11" t="s">
        <v>82</v>
      </c>
      <c r="AW100" s="11" t="s">
        <v>35</v>
      </c>
      <c r="AX100" s="11" t="s">
        <v>80</v>
      </c>
      <c r="AY100" s="189" t="s">
        <v>135</v>
      </c>
    </row>
    <row r="101" spans="2:65" s="12" customFormat="1" ht="13.5">
      <c r="B101" s="196"/>
      <c r="D101" s="197" t="s">
        <v>144</v>
      </c>
      <c r="E101" s="198" t="s">
        <v>5</v>
      </c>
      <c r="F101" s="199" t="s">
        <v>588</v>
      </c>
      <c r="H101" s="200" t="s">
        <v>5</v>
      </c>
      <c r="I101" s="201"/>
      <c r="L101" s="196"/>
      <c r="M101" s="202"/>
      <c r="N101" s="203"/>
      <c r="O101" s="203"/>
      <c r="P101" s="203"/>
      <c r="Q101" s="203"/>
      <c r="R101" s="203"/>
      <c r="S101" s="203"/>
      <c r="T101" s="204"/>
      <c r="AT101" s="205" t="s">
        <v>144</v>
      </c>
      <c r="AU101" s="205" t="s">
        <v>82</v>
      </c>
      <c r="AV101" s="12" t="s">
        <v>80</v>
      </c>
      <c r="AW101" s="12" t="s">
        <v>35</v>
      </c>
      <c r="AX101" s="12" t="s">
        <v>72</v>
      </c>
      <c r="AY101" s="205" t="s">
        <v>135</v>
      </c>
    </row>
    <row r="102" spans="2:65" s="1" customFormat="1" ht="22.5" customHeight="1">
      <c r="B102" s="174"/>
      <c r="C102" s="175" t="s">
        <v>142</v>
      </c>
      <c r="D102" s="175" t="s">
        <v>137</v>
      </c>
      <c r="E102" s="176" t="s">
        <v>164</v>
      </c>
      <c r="F102" s="177" t="s">
        <v>165</v>
      </c>
      <c r="G102" s="178" t="s">
        <v>154</v>
      </c>
      <c r="H102" s="179">
        <v>342.887</v>
      </c>
      <c r="I102" s="180"/>
      <c r="J102" s="181">
        <f>ROUND(I102*H102,2)</f>
        <v>0</v>
      </c>
      <c r="K102" s="177" t="s">
        <v>141</v>
      </c>
      <c r="L102" s="41"/>
      <c r="M102" s="182" t="s">
        <v>5</v>
      </c>
      <c r="N102" s="183" t="s">
        <v>43</v>
      </c>
      <c r="O102" s="42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AR102" s="24" t="s">
        <v>142</v>
      </c>
      <c r="AT102" s="24" t="s">
        <v>137</v>
      </c>
      <c r="AU102" s="24" t="s">
        <v>82</v>
      </c>
      <c r="AY102" s="24" t="s">
        <v>135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24" t="s">
        <v>80</v>
      </c>
      <c r="BK102" s="186">
        <f>ROUND(I102*H102,2)</f>
        <v>0</v>
      </c>
      <c r="BL102" s="24" t="s">
        <v>142</v>
      </c>
      <c r="BM102" s="24" t="s">
        <v>166</v>
      </c>
    </row>
    <row r="103" spans="2:65" s="11" customFormat="1" ht="13.5">
      <c r="B103" s="187"/>
      <c r="D103" s="197" t="s">
        <v>144</v>
      </c>
      <c r="F103" s="217" t="s">
        <v>595</v>
      </c>
      <c r="H103" s="218">
        <v>342.887</v>
      </c>
      <c r="I103" s="192"/>
      <c r="L103" s="187"/>
      <c r="M103" s="193"/>
      <c r="N103" s="194"/>
      <c r="O103" s="194"/>
      <c r="P103" s="194"/>
      <c r="Q103" s="194"/>
      <c r="R103" s="194"/>
      <c r="S103" s="194"/>
      <c r="T103" s="195"/>
      <c r="AT103" s="189" t="s">
        <v>144</v>
      </c>
      <c r="AU103" s="189" t="s">
        <v>82</v>
      </c>
      <c r="AV103" s="11" t="s">
        <v>82</v>
      </c>
      <c r="AW103" s="11" t="s">
        <v>6</v>
      </c>
      <c r="AX103" s="11" t="s">
        <v>80</v>
      </c>
      <c r="AY103" s="189" t="s">
        <v>135</v>
      </c>
    </row>
    <row r="104" spans="2:65" s="1" customFormat="1" ht="22.5" customHeight="1">
      <c r="B104" s="174"/>
      <c r="C104" s="175" t="s">
        <v>168</v>
      </c>
      <c r="D104" s="175" t="s">
        <v>137</v>
      </c>
      <c r="E104" s="176" t="s">
        <v>169</v>
      </c>
      <c r="F104" s="177" t="s">
        <v>170</v>
      </c>
      <c r="G104" s="178" t="s">
        <v>154</v>
      </c>
      <c r="H104" s="179">
        <v>457.18299999999999</v>
      </c>
      <c r="I104" s="180"/>
      <c r="J104" s="181">
        <f>ROUND(I104*H104,2)</f>
        <v>0</v>
      </c>
      <c r="K104" s="177" t="s">
        <v>141</v>
      </c>
      <c r="L104" s="41"/>
      <c r="M104" s="182" t="s">
        <v>5</v>
      </c>
      <c r="N104" s="183" t="s">
        <v>43</v>
      </c>
      <c r="O104" s="42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AR104" s="24" t="s">
        <v>142</v>
      </c>
      <c r="AT104" s="24" t="s">
        <v>137</v>
      </c>
      <c r="AU104" s="24" t="s">
        <v>82</v>
      </c>
      <c r="AY104" s="24" t="s">
        <v>135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24" t="s">
        <v>80</v>
      </c>
      <c r="BK104" s="186">
        <f>ROUND(I104*H104,2)</f>
        <v>0</v>
      </c>
      <c r="BL104" s="24" t="s">
        <v>142</v>
      </c>
      <c r="BM104" s="24" t="s">
        <v>171</v>
      </c>
    </row>
    <row r="105" spans="2:65" s="12" customFormat="1" ht="13.5">
      <c r="B105" s="196"/>
      <c r="D105" s="188" t="s">
        <v>144</v>
      </c>
      <c r="E105" s="206" t="s">
        <v>5</v>
      </c>
      <c r="F105" s="207" t="s">
        <v>589</v>
      </c>
      <c r="H105" s="205" t="s">
        <v>5</v>
      </c>
      <c r="I105" s="201"/>
      <c r="L105" s="196"/>
      <c r="M105" s="202"/>
      <c r="N105" s="203"/>
      <c r="O105" s="203"/>
      <c r="P105" s="203"/>
      <c r="Q105" s="203"/>
      <c r="R105" s="203"/>
      <c r="S105" s="203"/>
      <c r="T105" s="204"/>
      <c r="AT105" s="205" t="s">
        <v>144</v>
      </c>
      <c r="AU105" s="205" t="s">
        <v>82</v>
      </c>
      <c r="AV105" s="12" t="s">
        <v>80</v>
      </c>
      <c r="AW105" s="12" t="s">
        <v>35</v>
      </c>
      <c r="AX105" s="12" t="s">
        <v>72</v>
      </c>
      <c r="AY105" s="205" t="s">
        <v>135</v>
      </c>
    </row>
    <row r="106" spans="2:65" s="11" customFormat="1" ht="13.5">
      <c r="B106" s="187"/>
      <c r="D106" s="188" t="s">
        <v>144</v>
      </c>
      <c r="E106" s="189" t="s">
        <v>5</v>
      </c>
      <c r="F106" s="190" t="s">
        <v>590</v>
      </c>
      <c r="H106" s="191">
        <v>670.92499999999995</v>
      </c>
      <c r="I106" s="192"/>
      <c r="L106" s="187"/>
      <c r="M106" s="193"/>
      <c r="N106" s="194"/>
      <c r="O106" s="194"/>
      <c r="P106" s="194"/>
      <c r="Q106" s="194"/>
      <c r="R106" s="194"/>
      <c r="S106" s="194"/>
      <c r="T106" s="195"/>
      <c r="AT106" s="189" t="s">
        <v>144</v>
      </c>
      <c r="AU106" s="189" t="s">
        <v>82</v>
      </c>
      <c r="AV106" s="11" t="s">
        <v>82</v>
      </c>
      <c r="AW106" s="11" t="s">
        <v>35</v>
      </c>
      <c r="AX106" s="11" t="s">
        <v>72</v>
      </c>
      <c r="AY106" s="189" t="s">
        <v>135</v>
      </c>
    </row>
    <row r="107" spans="2:65" s="11" customFormat="1" ht="13.5">
      <c r="B107" s="187"/>
      <c r="D107" s="188" t="s">
        <v>144</v>
      </c>
      <c r="E107" s="189" t="s">
        <v>5</v>
      </c>
      <c r="F107" s="190" t="s">
        <v>591</v>
      </c>
      <c r="H107" s="191">
        <v>18.942</v>
      </c>
      <c r="I107" s="192"/>
      <c r="L107" s="187"/>
      <c r="M107" s="193"/>
      <c r="N107" s="194"/>
      <c r="O107" s="194"/>
      <c r="P107" s="194"/>
      <c r="Q107" s="194"/>
      <c r="R107" s="194"/>
      <c r="S107" s="194"/>
      <c r="T107" s="195"/>
      <c r="AT107" s="189" t="s">
        <v>144</v>
      </c>
      <c r="AU107" s="189" t="s">
        <v>82</v>
      </c>
      <c r="AV107" s="11" t="s">
        <v>82</v>
      </c>
      <c r="AW107" s="11" t="s">
        <v>35</v>
      </c>
      <c r="AX107" s="11" t="s">
        <v>72</v>
      </c>
      <c r="AY107" s="189" t="s">
        <v>135</v>
      </c>
    </row>
    <row r="108" spans="2:65" s="12" customFormat="1" ht="13.5">
      <c r="B108" s="196"/>
      <c r="D108" s="188" t="s">
        <v>144</v>
      </c>
      <c r="E108" s="206" t="s">
        <v>5</v>
      </c>
      <c r="F108" s="207" t="s">
        <v>158</v>
      </c>
      <c r="H108" s="205" t="s">
        <v>5</v>
      </c>
      <c r="I108" s="201"/>
      <c r="L108" s="196"/>
      <c r="M108" s="202"/>
      <c r="N108" s="203"/>
      <c r="O108" s="203"/>
      <c r="P108" s="203"/>
      <c r="Q108" s="203"/>
      <c r="R108" s="203"/>
      <c r="S108" s="203"/>
      <c r="T108" s="204"/>
      <c r="AT108" s="205" t="s">
        <v>144</v>
      </c>
      <c r="AU108" s="205" t="s">
        <v>82</v>
      </c>
      <c r="AV108" s="12" t="s">
        <v>80</v>
      </c>
      <c r="AW108" s="12" t="s">
        <v>35</v>
      </c>
      <c r="AX108" s="12" t="s">
        <v>72</v>
      </c>
      <c r="AY108" s="205" t="s">
        <v>135</v>
      </c>
    </row>
    <row r="109" spans="2:65" s="11" customFormat="1" ht="13.5">
      <c r="B109" s="187"/>
      <c r="D109" s="188" t="s">
        <v>144</v>
      </c>
      <c r="E109" s="189" t="s">
        <v>5</v>
      </c>
      <c r="F109" s="190" t="s">
        <v>592</v>
      </c>
      <c r="H109" s="191">
        <v>418.77</v>
      </c>
      <c r="I109" s="192"/>
      <c r="L109" s="187"/>
      <c r="M109" s="193"/>
      <c r="N109" s="194"/>
      <c r="O109" s="194"/>
      <c r="P109" s="194"/>
      <c r="Q109" s="194"/>
      <c r="R109" s="194"/>
      <c r="S109" s="194"/>
      <c r="T109" s="195"/>
      <c r="AT109" s="189" t="s">
        <v>144</v>
      </c>
      <c r="AU109" s="189" t="s">
        <v>82</v>
      </c>
      <c r="AV109" s="11" t="s">
        <v>82</v>
      </c>
      <c r="AW109" s="11" t="s">
        <v>35</v>
      </c>
      <c r="AX109" s="11" t="s">
        <v>72</v>
      </c>
      <c r="AY109" s="189" t="s">
        <v>135</v>
      </c>
    </row>
    <row r="110" spans="2:65" s="12" customFormat="1" ht="13.5">
      <c r="B110" s="196"/>
      <c r="D110" s="188" t="s">
        <v>144</v>
      </c>
      <c r="E110" s="206" t="s">
        <v>5</v>
      </c>
      <c r="F110" s="207" t="s">
        <v>160</v>
      </c>
      <c r="H110" s="205" t="s">
        <v>5</v>
      </c>
      <c r="I110" s="201"/>
      <c r="L110" s="196"/>
      <c r="M110" s="202"/>
      <c r="N110" s="203"/>
      <c r="O110" s="203"/>
      <c r="P110" s="203"/>
      <c r="Q110" s="203"/>
      <c r="R110" s="203"/>
      <c r="S110" s="203"/>
      <c r="T110" s="204"/>
      <c r="AT110" s="205" t="s">
        <v>144</v>
      </c>
      <c r="AU110" s="205" t="s">
        <v>82</v>
      </c>
      <c r="AV110" s="12" t="s">
        <v>80</v>
      </c>
      <c r="AW110" s="12" t="s">
        <v>35</v>
      </c>
      <c r="AX110" s="12" t="s">
        <v>72</v>
      </c>
      <c r="AY110" s="205" t="s">
        <v>135</v>
      </c>
    </row>
    <row r="111" spans="2:65" s="11" customFormat="1" ht="13.5">
      <c r="B111" s="187"/>
      <c r="D111" s="188" t="s">
        <v>144</v>
      </c>
      <c r="E111" s="189" t="s">
        <v>5</v>
      </c>
      <c r="F111" s="190" t="s">
        <v>593</v>
      </c>
      <c r="H111" s="191">
        <v>34.32</v>
      </c>
      <c r="I111" s="192"/>
      <c r="L111" s="187"/>
      <c r="M111" s="193"/>
      <c r="N111" s="194"/>
      <c r="O111" s="194"/>
      <c r="P111" s="194"/>
      <c r="Q111" s="194"/>
      <c r="R111" s="194"/>
      <c r="S111" s="194"/>
      <c r="T111" s="195"/>
      <c r="AT111" s="189" t="s">
        <v>144</v>
      </c>
      <c r="AU111" s="189" t="s">
        <v>82</v>
      </c>
      <c r="AV111" s="11" t="s">
        <v>82</v>
      </c>
      <c r="AW111" s="11" t="s">
        <v>35</v>
      </c>
      <c r="AX111" s="11" t="s">
        <v>72</v>
      </c>
      <c r="AY111" s="189" t="s">
        <v>135</v>
      </c>
    </row>
    <row r="112" spans="2:65" s="13" customFormat="1" ht="13.5">
      <c r="B112" s="208"/>
      <c r="D112" s="188" t="s">
        <v>144</v>
      </c>
      <c r="E112" s="209" t="s">
        <v>5</v>
      </c>
      <c r="F112" s="210" t="s">
        <v>162</v>
      </c>
      <c r="H112" s="211">
        <v>1142.9570000000001</v>
      </c>
      <c r="I112" s="212"/>
      <c r="L112" s="208"/>
      <c r="M112" s="213"/>
      <c r="N112" s="214"/>
      <c r="O112" s="214"/>
      <c r="P112" s="214"/>
      <c r="Q112" s="214"/>
      <c r="R112" s="214"/>
      <c r="S112" s="214"/>
      <c r="T112" s="215"/>
      <c r="AT112" s="216" t="s">
        <v>144</v>
      </c>
      <c r="AU112" s="216" t="s">
        <v>82</v>
      </c>
      <c r="AV112" s="13" t="s">
        <v>142</v>
      </c>
      <c r="AW112" s="13" t="s">
        <v>35</v>
      </c>
      <c r="AX112" s="13" t="s">
        <v>72</v>
      </c>
      <c r="AY112" s="216" t="s">
        <v>135</v>
      </c>
    </row>
    <row r="113" spans="2:65" s="11" customFormat="1" ht="13.5">
      <c r="B113" s="187"/>
      <c r="D113" s="188" t="s">
        <v>144</v>
      </c>
      <c r="E113" s="189" t="s">
        <v>5</v>
      </c>
      <c r="F113" s="190" t="s">
        <v>596</v>
      </c>
      <c r="H113" s="191">
        <v>457.18299999999999</v>
      </c>
      <c r="I113" s="192"/>
      <c r="L113" s="187"/>
      <c r="M113" s="193"/>
      <c r="N113" s="194"/>
      <c r="O113" s="194"/>
      <c r="P113" s="194"/>
      <c r="Q113" s="194"/>
      <c r="R113" s="194"/>
      <c r="S113" s="194"/>
      <c r="T113" s="195"/>
      <c r="AT113" s="189" t="s">
        <v>144</v>
      </c>
      <c r="AU113" s="189" t="s">
        <v>82</v>
      </c>
      <c r="AV113" s="11" t="s">
        <v>82</v>
      </c>
      <c r="AW113" s="11" t="s">
        <v>35</v>
      </c>
      <c r="AX113" s="11" t="s">
        <v>80</v>
      </c>
      <c r="AY113" s="189" t="s">
        <v>135</v>
      </c>
    </row>
    <row r="114" spans="2:65" s="12" customFormat="1" ht="13.5">
      <c r="B114" s="196"/>
      <c r="D114" s="197" t="s">
        <v>144</v>
      </c>
      <c r="E114" s="198" t="s">
        <v>5</v>
      </c>
      <c r="F114" s="199" t="s">
        <v>588</v>
      </c>
      <c r="H114" s="200" t="s">
        <v>5</v>
      </c>
      <c r="I114" s="201"/>
      <c r="L114" s="196"/>
      <c r="M114" s="202"/>
      <c r="N114" s="203"/>
      <c r="O114" s="203"/>
      <c r="P114" s="203"/>
      <c r="Q114" s="203"/>
      <c r="R114" s="203"/>
      <c r="S114" s="203"/>
      <c r="T114" s="204"/>
      <c r="AT114" s="205" t="s">
        <v>144</v>
      </c>
      <c r="AU114" s="205" t="s">
        <v>82</v>
      </c>
      <c r="AV114" s="12" t="s">
        <v>80</v>
      </c>
      <c r="AW114" s="12" t="s">
        <v>35</v>
      </c>
      <c r="AX114" s="12" t="s">
        <v>72</v>
      </c>
      <c r="AY114" s="205" t="s">
        <v>135</v>
      </c>
    </row>
    <row r="115" spans="2:65" s="1" customFormat="1" ht="22.5" customHeight="1">
      <c r="B115" s="174"/>
      <c r="C115" s="175" t="s">
        <v>173</v>
      </c>
      <c r="D115" s="175" t="s">
        <v>137</v>
      </c>
      <c r="E115" s="176" t="s">
        <v>174</v>
      </c>
      <c r="F115" s="177" t="s">
        <v>175</v>
      </c>
      <c r="G115" s="178" t="s">
        <v>154</v>
      </c>
      <c r="H115" s="179">
        <v>457.18299999999999</v>
      </c>
      <c r="I115" s="180"/>
      <c r="J115" s="181">
        <f>ROUND(I115*H115,2)</f>
        <v>0</v>
      </c>
      <c r="K115" s="177" t="s">
        <v>141</v>
      </c>
      <c r="L115" s="41"/>
      <c r="M115" s="182" t="s">
        <v>5</v>
      </c>
      <c r="N115" s="183" t="s">
        <v>43</v>
      </c>
      <c r="O115" s="42"/>
      <c r="P115" s="184">
        <f>O115*H115</f>
        <v>0</v>
      </c>
      <c r="Q115" s="184">
        <v>0</v>
      </c>
      <c r="R115" s="184">
        <f>Q115*H115</f>
        <v>0</v>
      </c>
      <c r="S115" s="184">
        <v>0</v>
      </c>
      <c r="T115" s="185">
        <f>S115*H115</f>
        <v>0</v>
      </c>
      <c r="AR115" s="24" t="s">
        <v>142</v>
      </c>
      <c r="AT115" s="24" t="s">
        <v>137</v>
      </c>
      <c r="AU115" s="24" t="s">
        <v>82</v>
      </c>
      <c r="AY115" s="24" t="s">
        <v>135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24" t="s">
        <v>80</v>
      </c>
      <c r="BK115" s="186">
        <f>ROUND(I115*H115,2)</f>
        <v>0</v>
      </c>
      <c r="BL115" s="24" t="s">
        <v>142</v>
      </c>
      <c r="BM115" s="24" t="s">
        <v>176</v>
      </c>
    </row>
    <row r="116" spans="2:65" s="1" customFormat="1" ht="22.5" customHeight="1">
      <c r="B116" s="174"/>
      <c r="C116" s="175" t="s">
        <v>177</v>
      </c>
      <c r="D116" s="175" t="s">
        <v>137</v>
      </c>
      <c r="E116" s="176" t="s">
        <v>178</v>
      </c>
      <c r="F116" s="177" t="s">
        <v>179</v>
      </c>
      <c r="G116" s="178" t="s">
        <v>180</v>
      </c>
      <c r="H116" s="179">
        <v>1540.8</v>
      </c>
      <c r="I116" s="180"/>
      <c r="J116" s="181">
        <f>ROUND(I116*H116,2)</f>
        <v>0</v>
      </c>
      <c r="K116" s="177" t="s">
        <v>141</v>
      </c>
      <c r="L116" s="41"/>
      <c r="M116" s="182" t="s">
        <v>5</v>
      </c>
      <c r="N116" s="183" t="s">
        <v>43</v>
      </c>
      <c r="O116" s="42"/>
      <c r="P116" s="184">
        <f>O116*H116</f>
        <v>0</v>
      </c>
      <c r="Q116" s="184">
        <v>8.4000000000000003E-4</v>
      </c>
      <c r="R116" s="184">
        <f>Q116*H116</f>
        <v>1.2942720000000001</v>
      </c>
      <c r="S116" s="184">
        <v>0</v>
      </c>
      <c r="T116" s="185">
        <f>S116*H116</f>
        <v>0</v>
      </c>
      <c r="AR116" s="24" t="s">
        <v>142</v>
      </c>
      <c r="AT116" s="24" t="s">
        <v>137</v>
      </c>
      <c r="AU116" s="24" t="s">
        <v>82</v>
      </c>
      <c r="AY116" s="24" t="s">
        <v>135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24" t="s">
        <v>80</v>
      </c>
      <c r="BK116" s="186">
        <f>ROUND(I116*H116,2)</f>
        <v>0</v>
      </c>
      <c r="BL116" s="24" t="s">
        <v>142</v>
      </c>
      <c r="BM116" s="24" t="s">
        <v>181</v>
      </c>
    </row>
    <row r="117" spans="2:65" s="12" customFormat="1" ht="13.5">
      <c r="B117" s="196"/>
      <c r="D117" s="188" t="s">
        <v>144</v>
      </c>
      <c r="E117" s="206" t="s">
        <v>5</v>
      </c>
      <c r="F117" s="207" t="s">
        <v>589</v>
      </c>
      <c r="H117" s="205" t="s">
        <v>5</v>
      </c>
      <c r="I117" s="201"/>
      <c r="L117" s="196"/>
      <c r="M117" s="202"/>
      <c r="N117" s="203"/>
      <c r="O117" s="203"/>
      <c r="P117" s="203"/>
      <c r="Q117" s="203"/>
      <c r="R117" s="203"/>
      <c r="S117" s="203"/>
      <c r="T117" s="204"/>
      <c r="AT117" s="205" t="s">
        <v>144</v>
      </c>
      <c r="AU117" s="205" t="s">
        <v>82</v>
      </c>
      <c r="AV117" s="12" t="s">
        <v>80</v>
      </c>
      <c r="AW117" s="12" t="s">
        <v>35</v>
      </c>
      <c r="AX117" s="12" t="s">
        <v>72</v>
      </c>
      <c r="AY117" s="205" t="s">
        <v>135</v>
      </c>
    </row>
    <row r="118" spans="2:65" s="11" customFormat="1" ht="13.5">
      <c r="B118" s="187"/>
      <c r="D118" s="188" t="s">
        <v>144</v>
      </c>
      <c r="E118" s="189" t="s">
        <v>5</v>
      </c>
      <c r="F118" s="190" t="s">
        <v>597</v>
      </c>
      <c r="H118" s="191">
        <v>806.4</v>
      </c>
      <c r="I118" s="192"/>
      <c r="L118" s="187"/>
      <c r="M118" s="193"/>
      <c r="N118" s="194"/>
      <c r="O118" s="194"/>
      <c r="P118" s="194"/>
      <c r="Q118" s="194"/>
      <c r="R118" s="194"/>
      <c r="S118" s="194"/>
      <c r="T118" s="195"/>
      <c r="AT118" s="189" t="s">
        <v>144</v>
      </c>
      <c r="AU118" s="189" t="s">
        <v>82</v>
      </c>
      <c r="AV118" s="11" t="s">
        <v>82</v>
      </c>
      <c r="AW118" s="11" t="s">
        <v>35</v>
      </c>
      <c r="AX118" s="11" t="s">
        <v>72</v>
      </c>
      <c r="AY118" s="189" t="s">
        <v>135</v>
      </c>
    </row>
    <row r="119" spans="2:65" s="11" customFormat="1" ht="13.5">
      <c r="B119" s="187"/>
      <c r="D119" s="188" t="s">
        <v>144</v>
      </c>
      <c r="E119" s="189" t="s">
        <v>5</v>
      </c>
      <c r="F119" s="190" t="s">
        <v>598</v>
      </c>
      <c r="H119" s="191">
        <v>24</v>
      </c>
      <c r="I119" s="192"/>
      <c r="L119" s="187"/>
      <c r="M119" s="193"/>
      <c r="N119" s="194"/>
      <c r="O119" s="194"/>
      <c r="P119" s="194"/>
      <c r="Q119" s="194"/>
      <c r="R119" s="194"/>
      <c r="S119" s="194"/>
      <c r="T119" s="195"/>
      <c r="AT119" s="189" t="s">
        <v>144</v>
      </c>
      <c r="AU119" s="189" t="s">
        <v>82</v>
      </c>
      <c r="AV119" s="11" t="s">
        <v>82</v>
      </c>
      <c r="AW119" s="11" t="s">
        <v>35</v>
      </c>
      <c r="AX119" s="11" t="s">
        <v>72</v>
      </c>
      <c r="AY119" s="189" t="s">
        <v>135</v>
      </c>
    </row>
    <row r="120" spans="2:65" s="12" customFormat="1" ht="13.5">
      <c r="B120" s="196"/>
      <c r="D120" s="188" t="s">
        <v>144</v>
      </c>
      <c r="E120" s="206" t="s">
        <v>5</v>
      </c>
      <c r="F120" s="207" t="s">
        <v>158</v>
      </c>
      <c r="H120" s="205" t="s">
        <v>5</v>
      </c>
      <c r="I120" s="201"/>
      <c r="L120" s="196"/>
      <c r="M120" s="202"/>
      <c r="N120" s="203"/>
      <c r="O120" s="203"/>
      <c r="P120" s="203"/>
      <c r="Q120" s="203"/>
      <c r="R120" s="203"/>
      <c r="S120" s="203"/>
      <c r="T120" s="204"/>
      <c r="AT120" s="205" t="s">
        <v>144</v>
      </c>
      <c r="AU120" s="205" t="s">
        <v>82</v>
      </c>
      <c r="AV120" s="12" t="s">
        <v>80</v>
      </c>
      <c r="AW120" s="12" t="s">
        <v>35</v>
      </c>
      <c r="AX120" s="12" t="s">
        <v>72</v>
      </c>
      <c r="AY120" s="205" t="s">
        <v>135</v>
      </c>
    </row>
    <row r="121" spans="2:65" s="11" customFormat="1" ht="13.5">
      <c r="B121" s="187"/>
      <c r="D121" s="188" t="s">
        <v>144</v>
      </c>
      <c r="E121" s="189" t="s">
        <v>5</v>
      </c>
      <c r="F121" s="190" t="s">
        <v>599</v>
      </c>
      <c r="H121" s="191">
        <v>648</v>
      </c>
      <c r="I121" s="192"/>
      <c r="L121" s="187"/>
      <c r="M121" s="193"/>
      <c r="N121" s="194"/>
      <c r="O121" s="194"/>
      <c r="P121" s="194"/>
      <c r="Q121" s="194"/>
      <c r="R121" s="194"/>
      <c r="S121" s="194"/>
      <c r="T121" s="195"/>
      <c r="AT121" s="189" t="s">
        <v>144</v>
      </c>
      <c r="AU121" s="189" t="s">
        <v>82</v>
      </c>
      <c r="AV121" s="11" t="s">
        <v>82</v>
      </c>
      <c r="AW121" s="11" t="s">
        <v>35</v>
      </c>
      <c r="AX121" s="11" t="s">
        <v>72</v>
      </c>
      <c r="AY121" s="189" t="s">
        <v>135</v>
      </c>
    </row>
    <row r="122" spans="2:65" s="12" customFormat="1" ht="13.5">
      <c r="B122" s="196"/>
      <c r="D122" s="188" t="s">
        <v>144</v>
      </c>
      <c r="E122" s="206" t="s">
        <v>5</v>
      </c>
      <c r="F122" s="207" t="s">
        <v>160</v>
      </c>
      <c r="H122" s="205" t="s">
        <v>5</v>
      </c>
      <c r="I122" s="201"/>
      <c r="L122" s="196"/>
      <c r="M122" s="202"/>
      <c r="N122" s="203"/>
      <c r="O122" s="203"/>
      <c r="P122" s="203"/>
      <c r="Q122" s="203"/>
      <c r="R122" s="203"/>
      <c r="S122" s="203"/>
      <c r="T122" s="204"/>
      <c r="AT122" s="205" t="s">
        <v>144</v>
      </c>
      <c r="AU122" s="205" t="s">
        <v>82</v>
      </c>
      <c r="AV122" s="12" t="s">
        <v>80</v>
      </c>
      <c r="AW122" s="12" t="s">
        <v>35</v>
      </c>
      <c r="AX122" s="12" t="s">
        <v>72</v>
      </c>
      <c r="AY122" s="205" t="s">
        <v>135</v>
      </c>
    </row>
    <row r="123" spans="2:65" s="11" customFormat="1" ht="13.5">
      <c r="B123" s="187"/>
      <c r="D123" s="188" t="s">
        <v>144</v>
      </c>
      <c r="E123" s="189" t="s">
        <v>5</v>
      </c>
      <c r="F123" s="190" t="s">
        <v>600</v>
      </c>
      <c r="H123" s="191">
        <v>62.4</v>
      </c>
      <c r="I123" s="192"/>
      <c r="L123" s="187"/>
      <c r="M123" s="193"/>
      <c r="N123" s="194"/>
      <c r="O123" s="194"/>
      <c r="P123" s="194"/>
      <c r="Q123" s="194"/>
      <c r="R123" s="194"/>
      <c r="S123" s="194"/>
      <c r="T123" s="195"/>
      <c r="AT123" s="189" t="s">
        <v>144</v>
      </c>
      <c r="AU123" s="189" t="s">
        <v>82</v>
      </c>
      <c r="AV123" s="11" t="s">
        <v>82</v>
      </c>
      <c r="AW123" s="11" t="s">
        <v>35</v>
      </c>
      <c r="AX123" s="11" t="s">
        <v>72</v>
      </c>
      <c r="AY123" s="189" t="s">
        <v>135</v>
      </c>
    </row>
    <row r="124" spans="2:65" s="13" customFormat="1" ht="13.5">
      <c r="B124" s="208"/>
      <c r="D124" s="188" t="s">
        <v>144</v>
      </c>
      <c r="E124" s="209" t="s">
        <v>5</v>
      </c>
      <c r="F124" s="210" t="s">
        <v>162</v>
      </c>
      <c r="H124" s="211">
        <v>1540.8</v>
      </c>
      <c r="I124" s="212"/>
      <c r="L124" s="208"/>
      <c r="M124" s="213"/>
      <c r="N124" s="214"/>
      <c r="O124" s="214"/>
      <c r="P124" s="214"/>
      <c r="Q124" s="214"/>
      <c r="R124" s="214"/>
      <c r="S124" s="214"/>
      <c r="T124" s="215"/>
      <c r="AT124" s="216" t="s">
        <v>144</v>
      </c>
      <c r="AU124" s="216" t="s">
        <v>82</v>
      </c>
      <c r="AV124" s="13" t="s">
        <v>142</v>
      </c>
      <c r="AW124" s="13" t="s">
        <v>35</v>
      </c>
      <c r="AX124" s="13" t="s">
        <v>80</v>
      </c>
      <c r="AY124" s="216" t="s">
        <v>135</v>
      </c>
    </row>
    <row r="125" spans="2:65" s="12" customFormat="1" ht="13.5">
      <c r="B125" s="196"/>
      <c r="D125" s="197" t="s">
        <v>144</v>
      </c>
      <c r="E125" s="198" t="s">
        <v>5</v>
      </c>
      <c r="F125" s="199" t="s">
        <v>588</v>
      </c>
      <c r="H125" s="200" t="s">
        <v>5</v>
      </c>
      <c r="I125" s="201"/>
      <c r="L125" s="196"/>
      <c r="M125" s="202"/>
      <c r="N125" s="203"/>
      <c r="O125" s="203"/>
      <c r="P125" s="203"/>
      <c r="Q125" s="203"/>
      <c r="R125" s="203"/>
      <c r="S125" s="203"/>
      <c r="T125" s="204"/>
      <c r="AT125" s="205" t="s">
        <v>144</v>
      </c>
      <c r="AU125" s="205" t="s">
        <v>82</v>
      </c>
      <c r="AV125" s="12" t="s">
        <v>80</v>
      </c>
      <c r="AW125" s="12" t="s">
        <v>35</v>
      </c>
      <c r="AX125" s="12" t="s">
        <v>72</v>
      </c>
      <c r="AY125" s="205" t="s">
        <v>135</v>
      </c>
    </row>
    <row r="126" spans="2:65" s="1" customFormat="1" ht="22.5" customHeight="1">
      <c r="B126" s="174"/>
      <c r="C126" s="175" t="s">
        <v>183</v>
      </c>
      <c r="D126" s="175" t="s">
        <v>137</v>
      </c>
      <c r="E126" s="176" t="s">
        <v>184</v>
      </c>
      <c r="F126" s="177" t="s">
        <v>185</v>
      </c>
      <c r="G126" s="178" t="s">
        <v>180</v>
      </c>
      <c r="H126" s="179">
        <v>349.63200000000001</v>
      </c>
      <c r="I126" s="180"/>
      <c r="J126" s="181">
        <f>ROUND(I126*H126,2)</f>
        <v>0</v>
      </c>
      <c r="K126" s="177" t="s">
        <v>141</v>
      </c>
      <c r="L126" s="41"/>
      <c r="M126" s="182" t="s">
        <v>5</v>
      </c>
      <c r="N126" s="183" t="s">
        <v>43</v>
      </c>
      <c r="O126" s="42"/>
      <c r="P126" s="184">
        <f>O126*H126</f>
        <v>0</v>
      </c>
      <c r="Q126" s="184">
        <v>8.4999999999999995E-4</v>
      </c>
      <c r="R126" s="184">
        <f>Q126*H126</f>
        <v>0.29718719999999998</v>
      </c>
      <c r="S126" s="184">
        <v>0</v>
      </c>
      <c r="T126" s="185">
        <f>S126*H126</f>
        <v>0</v>
      </c>
      <c r="AR126" s="24" t="s">
        <v>142</v>
      </c>
      <c r="AT126" s="24" t="s">
        <v>137</v>
      </c>
      <c r="AU126" s="24" t="s">
        <v>82</v>
      </c>
      <c r="AY126" s="24" t="s">
        <v>135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24" t="s">
        <v>80</v>
      </c>
      <c r="BK126" s="186">
        <f>ROUND(I126*H126,2)</f>
        <v>0</v>
      </c>
      <c r="BL126" s="24" t="s">
        <v>142</v>
      </c>
      <c r="BM126" s="24" t="s">
        <v>186</v>
      </c>
    </row>
    <row r="127" spans="2:65" s="12" customFormat="1" ht="13.5">
      <c r="B127" s="196"/>
      <c r="D127" s="188" t="s">
        <v>144</v>
      </c>
      <c r="E127" s="206" t="s">
        <v>5</v>
      </c>
      <c r="F127" s="207" t="s">
        <v>589</v>
      </c>
      <c r="H127" s="205" t="s">
        <v>5</v>
      </c>
      <c r="I127" s="201"/>
      <c r="L127" s="196"/>
      <c r="M127" s="202"/>
      <c r="N127" s="203"/>
      <c r="O127" s="203"/>
      <c r="P127" s="203"/>
      <c r="Q127" s="203"/>
      <c r="R127" s="203"/>
      <c r="S127" s="203"/>
      <c r="T127" s="204"/>
      <c r="AT127" s="205" t="s">
        <v>144</v>
      </c>
      <c r="AU127" s="205" t="s">
        <v>82</v>
      </c>
      <c r="AV127" s="12" t="s">
        <v>80</v>
      </c>
      <c r="AW127" s="12" t="s">
        <v>35</v>
      </c>
      <c r="AX127" s="12" t="s">
        <v>72</v>
      </c>
      <c r="AY127" s="205" t="s">
        <v>135</v>
      </c>
    </row>
    <row r="128" spans="2:65" s="11" customFormat="1" ht="13.5">
      <c r="B128" s="187"/>
      <c r="D128" s="188" t="s">
        <v>144</v>
      </c>
      <c r="E128" s="189" t="s">
        <v>5</v>
      </c>
      <c r="F128" s="190" t="s">
        <v>601</v>
      </c>
      <c r="H128" s="191">
        <v>225.792</v>
      </c>
      <c r="I128" s="192"/>
      <c r="L128" s="187"/>
      <c r="M128" s="193"/>
      <c r="N128" s="194"/>
      <c r="O128" s="194"/>
      <c r="P128" s="194"/>
      <c r="Q128" s="194"/>
      <c r="R128" s="194"/>
      <c r="S128" s="194"/>
      <c r="T128" s="195"/>
      <c r="AT128" s="189" t="s">
        <v>144</v>
      </c>
      <c r="AU128" s="189" t="s">
        <v>82</v>
      </c>
      <c r="AV128" s="11" t="s">
        <v>82</v>
      </c>
      <c r="AW128" s="11" t="s">
        <v>35</v>
      </c>
      <c r="AX128" s="11" t="s">
        <v>72</v>
      </c>
      <c r="AY128" s="189" t="s">
        <v>135</v>
      </c>
    </row>
    <row r="129" spans="2:65" s="11" customFormat="1" ht="13.5">
      <c r="B129" s="187"/>
      <c r="D129" s="188" t="s">
        <v>144</v>
      </c>
      <c r="E129" s="189" t="s">
        <v>5</v>
      </c>
      <c r="F129" s="190" t="s">
        <v>602</v>
      </c>
      <c r="H129" s="191">
        <v>10.44</v>
      </c>
      <c r="I129" s="192"/>
      <c r="L129" s="187"/>
      <c r="M129" s="193"/>
      <c r="N129" s="194"/>
      <c r="O129" s="194"/>
      <c r="P129" s="194"/>
      <c r="Q129" s="194"/>
      <c r="R129" s="194"/>
      <c r="S129" s="194"/>
      <c r="T129" s="195"/>
      <c r="AT129" s="189" t="s">
        <v>144</v>
      </c>
      <c r="AU129" s="189" t="s">
        <v>82</v>
      </c>
      <c r="AV129" s="11" t="s">
        <v>82</v>
      </c>
      <c r="AW129" s="11" t="s">
        <v>35</v>
      </c>
      <c r="AX129" s="11" t="s">
        <v>72</v>
      </c>
      <c r="AY129" s="189" t="s">
        <v>135</v>
      </c>
    </row>
    <row r="130" spans="2:65" s="12" customFormat="1" ht="13.5">
      <c r="B130" s="196"/>
      <c r="D130" s="188" t="s">
        <v>144</v>
      </c>
      <c r="E130" s="206" t="s">
        <v>5</v>
      </c>
      <c r="F130" s="207" t="s">
        <v>158</v>
      </c>
      <c r="H130" s="205" t="s">
        <v>5</v>
      </c>
      <c r="I130" s="201"/>
      <c r="L130" s="196"/>
      <c r="M130" s="202"/>
      <c r="N130" s="203"/>
      <c r="O130" s="203"/>
      <c r="P130" s="203"/>
      <c r="Q130" s="203"/>
      <c r="R130" s="203"/>
      <c r="S130" s="203"/>
      <c r="T130" s="204"/>
      <c r="AT130" s="205" t="s">
        <v>144</v>
      </c>
      <c r="AU130" s="205" t="s">
        <v>82</v>
      </c>
      <c r="AV130" s="12" t="s">
        <v>80</v>
      </c>
      <c r="AW130" s="12" t="s">
        <v>35</v>
      </c>
      <c r="AX130" s="12" t="s">
        <v>72</v>
      </c>
      <c r="AY130" s="205" t="s">
        <v>135</v>
      </c>
    </row>
    <row r="131" spans="2:65" s="11" customFormat="1" ht="13.5">
      <c r="B131" s="187"/>
      <c r="D131" s="188" t="s">
        <v>144</v>
      </c>
      <c r="E131" s="189" t="s">
        <v>5</v>
      </c>
      <c r="F131" s="190" t="s">
        <v>603</v>
      </c>
      <c r="H131" s="191">
        <v>113.4</v>
      </c>
      <c r="I131" s="192"/>
      <c r="L131" s="187"/>
      <c r="M131" s="193"/>
      <c r="N131" s="194"/>
      <c r="O131" s="194"/>
      <c r="P131" s="194"/>
      <c r="Q131" s="194"/>
      <c r="R131" s="194"/>
      <c r="S131" s="194"/>
      <c r="T131" s="195"/>
      <c r="AT131" s="189" t="s">
        <v>144</v>
      </c>
      <c r="AU131" s="189" t="s">
        <v>82</v>
      </c>
      <c r="AV131" s="11" t="s">
        <v>82</v>
      </c>
      <c r="AW131" s="11" t="s">
        <v>35</v>
      </c>
      <c r="AX131" s="11" t="s">
        <v>72</v>
      </c>
      <c r="AY131" s="189" t="s">
        <v>135</v>
      </c>
    </row>
    <row r="132" spans="2:65" s="13" customFormat="1" ht="13.5">
      <c r="B132" s="208"/>
      <c r="D132" s="188" t="s">
        <v>144</v>
      </c>
      <c r="E132" s="209" t="s">
        <v>5</v>
      </c>
      <c r="F132" s="210" t="s">
        <v>162</v>
      </c>
      <c r="H132" s="211">
        <v>349.63200000000001</v>
      </c>
      <c r="I132" s="212"/>
      <c r="L132" s="208"/>
      <c r="M132" s="213"/>
      <c r="N132" s="214"/>
      <c r="O132" s="214"/>
      <c r="P132" s="214"/>
      <c r="Q132" s="214"/>
      <c r="R132" s="214"/>
      <c r="S132" s="214"/>
      <c r="T132" s="215"/>
      <c r="AT132" s="216" t="s">
        <v>144</v>
      </c>
      <c r="AU132" s="216" t="s">
        <v>82</v>
      </c>
      <c r="AV132" s="13" t="s">
        <v>142</v>
      </c>
      <c r="AW132" s="13" t="s">
        <v>35</v>
      </c>
      <c r="AX132" s="13" t="s">
        <v>80</v>
      </c>
      <c r="AY132" s="216" t="s">
        <v>135</v>
      </c>
    </row>
    <row r="133" spans="2:65" s="12" customFormat="1" ht="13.5">
      <c r="B133" s="196"/>
      <c r="D133" s="197" t="s">
        <v>144</v>
      </c>
      <c r="E133" s="198" t="s">
        <v>5</v>
      </c>
      <c r="F133" s="199" t="s">
        <v>588</v>
      </c>
      <c r="H133" s="200" t="s">
        <v>5</v>
      </c>
      <c r="I133" s="201"/>
      <c r="L133" s="196"/>
      <c r="M133" s="202"/>
      <c r="N133" s="203"/>
      <c r="O133" s="203"/>
      <c r="P133" s="203"/>
      <c r="Q133" s="203"/>
      <c r="R133" s="203"/>
      <c r="S133" s="203"/>
      <c r="T133" s="204"/>
      <c r="AT133" s="205" t="s">
        <v>144</v>
      </c>
      <c r="AU133" s="205" t="s">
        <v>82</v>
      </c>
      <c r="AV133" s="12" t="s">
        <v>80</v>
      </c>
      <c r="AW133" s="12" t="s">
        <v>35</v>
      </c>
      <c r="AX133" s="12" t="s">
        <v>72</v>
      </c>
      <c r="AY133" s="205" t="s">
        <v>135</v>
      </c>
    </row>
    <row r="134" spans="2:65" s="1" customFormat="1" ht="22.5" customHeight="1">
      <c r="B134" s="174"/>
      <c r="C134" s="175" t="s">
        <v>188</v>
      </c>
      <c r="D134" s="175" t="s">
        <v>137</v>
      </c>
      <c r="E134" s="176" t="s">
        <v>189</v>
      </c>
      <c r="F134" s="177" t="s">
        <v>190</v>
      </c>
      <c r="G134" s="178" t="s">
        <v>180</v>
      </c>
      <c r="H134" s="179">
        <v>1540.8</v>
      </c>
      <c r="I134" s="180"/>
      <c r="J134" s="181">
        <f>ROUND(I134*H134,2)</f>
        <v>0</v>
      </c>
      <c r="K134" s="177" t="s">
        <v>141</v>
      </c>
      <c r="L134" s="41"/>
      <c r="M134" s="182" t="s">
        <v>5</v>
      </c>
      <c r="N134" s="183" t="s">
        <v>43</v>
      </c>
      <c r="O134" s="42"/>
      <c r="P134" s="184">
        <f>O134*H134</f>
        <v>0</v>
      </c>
      <c r="Q134" s="184">
        <v>0</v>
      </c>
      <c r="R134" s="184">
        <f>Q134*H134</f>
        <v>0</v>
      </c>
      <c r="S134" s="184">
        <v>0</v>
      </c>
      <c r="T134" s="185">
        <f>S134*H134</f>
        <v>0</v>
      </c>
      <c r="AR134" s="24" t="s">
        <v>142</v>
      </c>
      <c r="AT134" s="24" t="s">
        <v>137</v>
      </c>
      <c r="AU134" s="24" t="s">
        <v>82</v>
      </c>
      <c r="AY134" s="24" t="s">
        <v>135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24" t="s">
        <v>80</v>
      </c>
      <c r="BK134" s="186">
        <f>ROUND(I134*H134,2)</f>
        <v>0</v>
      </c>
      <c r="BL134" s="24" t="s">
        <v>142</v>
      </c>
      <c r="BM134" s="24" t="s">
        <v>191</v>
      </c>
    </row>
    <row r="135" spans="2:65" s="1" customFormat="1" ht="22.5" customHeight="1">
      <c r="B135" s="174"/>
      <c r="C135" s="175" t="s">
        <v>192</v>
      </c>
      <c r="D135" s="175" t="s">
        <v>137</v>
      </c>
      <c r="E135" s="176" t="s">
        <v>193</v>
      </c>
      <c r="F135" s="177" t="s">
        <v>194</v>
      </c>
      <c r="G135" s="178" t="s">
        <v>180</v>
      </c>
      <c r="H135" s="179">
        <v>349.63200000000001</v>
      </c>
      <c r="I135" s="180"/>
      <c r="J135" s="181">
        <f>ROUND(I135*H135,2)</f>
        <v>0</v>
      </c>
      <c r="K135" s="177" t="s">
        <v>141</v>
      </c>
      <c r="L135" s="41"/>
      <c r="M135" s="182" t="s">
        <v>5</v>
      </c>
      <c r="N135" s="183" t="s">
        <v>43</v>
      </c>
      <c r="O135" s="42"/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AR135" s="24" t="s">
        <v>142</v>
      </c>
      <c r="AT135" s="24" t="s">
        <v>137</v>
      </c>
      <c r="AU135" s="24" t="s">
        <v>82</v>
      </c>
      <c r="AY135" s="24" t="s">
        <v>135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24" t="s">
        <v>80</v>
      </c>
      <c r="BK135" s="186">
        <f>ROUND(I135*H135,2)</f>
        <v>0</v>
      </c>
      <c r="BL135" s="24" t="s">
        <v>142</v>
      </c>
      <c r="BM135" s="24" t="s">
        <v>195</v>
      </c>
    </row>
    <row r="136" spans="2:65" s="1" customFormat="1" ht="22.5" customHeight="1">
      <c r="B136" s="174"/>
      <c r="C136" s="175" t="s">
        <v>196</v>
      </c>
      <c r="D136" s="175" t="s">
        <v>137</v>
      </c>
      <c r="E136" s="176" t="s">
        <v>197</v>
      </c>
      <c r="F136" s="177" t="s">
        <v>198</v>
      </c>
      <c r="G136" s="178" t="s">
        <v>154</v>
      </c>
      <c r="H136" s="179">
        <v>628.62599999999998</v>
      </c>
      <c r="I136" s="180"/>
      <c r="J136" s="181">
        <f>ROUND(I136*H136,2)</f>
        <v>0</v>
      </c>
      <c r="K136" s="177" t="s">
        <v>141</v>
      </c>
      <c r="L136" s="41"/>
      <c r="M136" s="182" t="s">
        <v>5</v>
      </c>
      <c r="N136" s="183" t="s">
        <v>43</v>
      </c>
      <c r="O136" s="42"/>
      <c r="P136" s="184">
        <f>O136*H136</f>
        <v>0</v>
      </c>
      <c r="Q136" s="184">
        <v>0</v>
      </c>
      <c r="R136" s="184">
        <f>Q136*H136</f>
        <v>0</v>
      </c>
      <c r="S136" s="184">
        <v>0</v>
      </c>
      <c r="T136" s="185">
        <f>S136*H136</f>
        <v>0</v>
      </c>
      <c r="AR136" s="24" t="s">
        <v>142</v>
      </c>
      <c r="AT136" s="24" t="s">
        <v>137</v>
      </c>
      <c r="AU136" s="24" t="s">
        <v>82</v>
      </c>
      <c r="AY136" s="24" t="s">
        <v>135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24" t="s">
        <v>80</v>
      </c>
      <c r="BK136" s="186">
        <f>ROUND(I136*H136,2)</f>
        <v>0</v>
      </c>
      <c r="BL136" s="24" t="s">
        <v>142</v>
      </c>
      <c r="BM136" s="24" t="s">
        <v>199</v>
      </c>
    </row>
    <row r="137" spans="2:65" s="11" customFormat="1" ht="13.5">
      <c r="B137" s="187"/>
      <c r="D137" s="188" t="s">
        <v>144</v>
      </c>
      <c r="E137" s="189" t="s">
        <v>5</v>
      </c>
      <c r="F137" s="190" t="s">
        <v>604</v>
      </c>
      <c r="H137" s="191">
        <v>628.62599999999998</v>
      </c>
      <c r="I137" s="192"/>
      <c r="L137" s="187"/>
      <c r="M137" s="193"/>
      <c r="N137" s="194"/>
      <c r="O137" s="194"/>
      <c r="P137" s="194"/>
      <c r="Q137" s="194"/>
      <c r="R137" s="194"/>
      <c r="S137" s="194"/>
      <c r="T137" s="195"/>
      <c r="AT137" s="189" t="s">
        <v>144</v>
      </c>
      <c r="AU137" s="189" t="s">
        <v>82</v>
      </c>
      <c r="AV137" s="11" t="s">
        <v>82</v>
      </c>
      <c r="AW137" s="11" t="s">
        <v>35</v>
      </c>
      <c r="AX137" s="11" t="s">
        <v>80</v>
      </c>
      <c r="AY137" s="189" t="s">
        <v>135</v>
      </c>
    </row>
    <row r="138" spans="2:65" s="12" customFormat="1" ht="13.5">
      <c r="B138" s="196"/>
      <c r="D138" s="197" t="s">
        <v>144</v>
      </c>
      <c r="E138" s="198" t="s">
        <v>5</v>
      </c>
      <c r="F138" s="199" t="s">
        <v>588</v>
      </c>
      <c r="H138" s="200" t="s">
        <v>5</v>
      </c>
      <c r="I138" s="201"/>
      <c r="L138" s="196"/>
      <c r="M138" s="202"/>
      <c r="N138" s="203"/>
      <c r="O138" s="203"/>
      <c r="P138" s="203"/>
      <c r="Q138" s="203"/>
      <c r="R138" s="203"/>
      <c r="S138" s="203"/>
      <c r="T138" s="204"/>
      <c r="AT138" s="205" t="s">
        <v>144</v>
      </c>
      <c r="AU138" s="205" t="s">
        <v>82</v>
      </c>
      <c r="AV138" s="12" t="s">
        <v>80</v>
      </c>
      <c r="AW138" s="12" t="s">
        <v>35</v>
      </c>
      <c r="AX138" s="12" t="s">
        <v>72</v>
      </c>
      <c r="AY138" s="205" t="s">
        <v>135</v>
      </c>
    </row>
    <row r="139" spans="2:65" s="1" customFormat="1" ht="22.5" customHeight="1">
      <c r="B139" s="174"/>
      <c r="C139" s="175" t="s">
        <v>201</v>
      </c>
      <c r="D139" s="175" t="s">
        <v>137</v>
      </c>
      <c r="E139" s="176" t="s">
        <v>202</v>
      </c>
      <c r="F139" s="177" t="s">
        <v>203</v>
      </c>
      <c r="G139" s="178" t="s">
        <v>154</v>
      </c>
      <c r="H139" s="179">
        <v>1142.9570000000001</v>
      </c>
      <c r="I139" s="180"/>
      <c r="J139" s="181">
        <f>ROUND(I139*H139,2)</f>
        <v>0</v>
      </c>
      <c r="K139" s="177" t="s">
        <v>141</v>
      </c>
      <c r="L139" s="41"/>
      <c r="M139" s="182" t="s">
        <v>5</v>
      </c>
      <c r="N139" s="183" t="s">
        <v>43</v>
      </c>
      <c r="O139" s="42"/>
      <c r="P139" s="184">
        <f>O139*H139</f>
        <v>0</v>
      </c>
      <c r="Q139" s="184">
        <v>0</v>
      </c>
      <c r="R139" s="184">
        <f>Q139*H139</f>
        <v>0</v>
      </c>
      <c r="S139" s="184">
        <v>0</v>
      </c>
      <c r="T139" s="185">
        <f>S139*H139</f>
        <v>0</v>
      </c>
      <c r="AR139" s="24" t="s">
        <v>142</v>
      </c>
      <c r="AT139" s="24" t="s">
        <v>137</v>
      </c>
      <c r="AU139" s="24" t="s">
        <v>82</v>
      </c>
      <c r="AY139" s="24" t="s">
        <v>135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24" t="s">
        <v>80</v>
      </c>
      <c r="BK139" s="186">
        <f>ROUND(I139*H139,2)</f>
        <v>0</v>
      </c>
      <c r="BL139" s="24" t="s">
        <v>142</v>
      </c>
      <c r="BM139" s="24" t="s">
        <v>204</v>
      </c>
    </row>
    <row r="140" spans="2:65" s="11" customFormat="1" ht="13.5">
      <c r="B140" s="187"/>
      <c r="D140" s="197" t="s">
        <v>144</v>
      </c>
      <c r="E140" s="237" t="s">
        <v>5</v>
      </c>
      <c r="F140" s="217" t="s">
        <v>605</v>
      </c>
      <c r="H140" s="218">
        <v>1142.9570000000001</v>
      </c>
      <c r="I140" s="192"/>
      <c r="L140" s="187"/>
      <c r="M140" s="193"/>
      <c r="N140" s="194"/>
      <c r="O140" s="194"/>
      <c r="P140" s="194"/>
      <c r="Q140" s="194"/>
      <c r="R140" s="194"/>
      <c r="S140" s="194"/>
      <c r="T140" s="195"/>
      <c r="AT140" s="189" t="s">
        <v>144</v>
      </c>
      <c r="AU140" s="189" t="s">
        <v>82</v>
      </c>
      <c r="AV140" s="11" t="s">
        <v>82</v>
      </c>
      <c r="AW140" s="11" t="s">
        <v>35</v>
      </c>
      <c r="AX140" s="11" t="s">
        <v>80</v>
      </c>
      <c r="AY140" s="189" t="s">
        <v>135</v>
      </c>
    </row>
    <row r="141" spans="2:65" s="1" customFormat="1" ht="31.5" customHeight="1">
      <c r="B141" s="174"/>
      <c r="C141" s="175" t="s">
        <v>206</v>
      </c>
      <c r="D141" s="175" t="s">
        <v>137</v>
      </c>
      <c r="E141" s="176" t="s">
        <v>207</v>
      </c>
      <c r="F141" s="177" t="s">
        <v>208</v>
      </c>
      <c r="G141" s="178" t="s">
        <v>154</v>
      </c>
      <c r="H141" s="179">
        <v>2285.9140000000002</v>
      </c>
      <c r="I141" s="180"/>
      <c r="J141" s="181">
        <f>ROUND(I141*H141,2)</f>
        <v>0</v>
      </c>
      <c r="K141" s="177" t="s">
        <v>141</v>
      </c>
      <c r="L141" s="41"/>
      <c r="M141" s="182" t="s">
        <v>5</v>
      </c>
      <c r="N141" s="183" t="s">
        <v>43</v>
      </c>
      <c r="O141" s="42"/>
      <c r="P141" s="184">
        <f>O141*H141</f>
        <v>0</v>
      </c>
      <c r="Q141" s="184">
        <v>0</v>
      </c>
      <c r="R141" s="184">
        <f>Q141*H141</f>
        <v>0</v>
      </c>
      <c r="S141" s="184">
        <v>0</v>
      </c>
      <c r="T141" s="185">
        <f>S141*H141</f>
        <v>0</v>
      </c>
      <c r="AR141" s="24" t="s">
        <v>142</v>
      </c>
      <c r="AT141" s="24" t="s">
        <v>137</v>
      </c>
      <c r="AU141" s="24" t="s">
        <v>82</v>
      </c>
      <c r="AY141" s="24" t="s">
        <v>135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24" t="s">
        <v>80</v>
      </c>
      <c r="BK141" s="186">
        <f>ROUND(I141*H141,2)</f>
        <v>0</v>
      </c>
      <c r="BL141" s="24" t="s">
        <v>142</v>
      </c>
      <c r="BM141" s="24" t="s">
        <v>209</v>
      </c>
    </row>
    <row r="142" spans="2:65" s="11" customFormat="1" ht="13.5">
      <c r="B142" s="187"/>
      <c r="D142" s="197" t="s">
        <v>144</v>
      </c>
      <c r="F142" s="217" t="s">
        <v>606</v>
      </c>
      <c r="H142" s="218">
        <v>2285.9140000000002</v>
      </c>
      <c r="I142" s="192"/>
      <c r="L142" s="187"/>
      <c r="M142" s="193"/>
      <c r="N142" s="194"/>
      <c r="O142" s="194"/>
      <c r="P142" s="194"/>
      <c r="Q142" s="194"/>
      <c r="R142" s="194"/>
      <c r="S142" s="194"/>
      <c r="T142" s="195"/>
      <c r="AT142" s="189" t="s">
        <v>144</v>
      </c>
      <c r="AU142" s="189" t="s">
        <v>82</v>
      </c>
      <c r="AV142" s="11" t="s">
        <v>82</v>
      </c>
      <c r="AW142" s="11" t="s">
        <v>6</v>
      </c>
      <c r="AX142" s="11" t="s">
        <v>80</v>
      </c>
      <c r="AY142" s="189" t="s">
        <v>135</v>
      </c>
    </row>
    <row r="143" spans="2:65" s="1" customFormat="1" ht="22.5" customHeight="1">
      <c r="B143" s="174"/>
      <c r="C143" s="175" t="s">
        <v>211</v>
      </c>
      <c r="D143" s="175" t="s">
        <v>137</v>
      </c>
      <c r="E143" s="176" t="s">
        <v>212</v>
      </c>
      <c r="F143" s="177" t="s">
        <v>213</v>
      </c>
      <c r="G143" s="178" t="s">
        <v>154</v>
      </c>
      <c r="H143" s="179">
        <v>1142.9570000000001</v>
      </c>
      <c r="I143" s="180"/>
      <c r="J143" s="181">
        <f>ROUND(I143*H143,2)</f>
        <v>0</v>
      </c>
      <c r="K143" s="177" t="s">
        <v>141</v>
      </c>
      <c r="L143" s="41"/>
      <c r="M143" s="182" t="s">
        <v>5</v>
      </c>
      <c r="N143" s="183" t="s">
        <v>43</v>
      </c>
      <c r="O143" s="42"/>
      <c r="P143" s="184">
        <f>O143*H143</f>
        <v>0</v>
      </c>
      <c r="Q143" s="184">
        <v>0</v>
      </c>
      <c r="R143" s="184">
        <f>Q143*H143</f>
        <v>0</v>
      </c>
      <c r="S143" s="184">
        <v>0</v>
      </c>
      <c r="T143" s="185">
        <f>S143*H143</f>
        <v>0</v>
      </c>
      <c r="AR143" s="24" t="s">
        <v>142</v>
      </c>
      <c r="AT143" s="24" t="s">
        <v>137</v>
      </c>
      <c r="AU143" s="24" t="s">
        <v>82</v>
      </c>
      <c r="AY143" s="24" t="s">
        <v>135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24" t="s">
        <v>80</v>
      </c>
      <c r="BK143" s="186">
        <f>ROUND(I143*H143,2)</f>
        <v>0</v>
      </c>
      <c r="BL143" s="24" t="s">
        <v>142</v>
      </c>
      <c r="BM143" s="24" t="s">
        <v>214</v>
      </c>
    </row>
    <row r="144" spans="2:65" s="1" customFormat="1" ht="22.5" customHeight="1">
      <c r="B144" s="174"/>
      <c r="C144" s="175" t="s">
        <v>11</v>
      </c>
      <c r="D144" s="175" t="s">
        <v>137</v>
      </c>
      <c r="E144" s="176" t="s">
        <v>215</v>
      </c>
      <c r="F144" s="177" t="s">
        <v>216</v>
      </c>
      <c r="G144" s="178" t="s">
        <v>217</v>
      </c>
      <c r="H144" s="179">
        <v>2057.3229999999999</v>
      </c>
      <c r="I144" s="180"/>
      <c r="J144" s="181">
        <f>ROUND(I144*H144,2)</f>
        <v>0</v>
      </c>
      <c r="K144" s="177" t="s">
        <v>141</v>
      </c>
      <c r="L144" s="41"/>
      <c r="M144" s="182" t="s">
        <v>5</v>
      </c>
      <c r="N144" s="183" t="s">
        <v>43</v>
      </c>
      <c r="O144" s="42"/>
      <c r="P144" s="184">
        <f>O144*H144</f>
        <v>0</v>
      </c>
      <c r="Q144" s="184">
        <v>0</v>
      </c>
      <c r="R144" s="184">
        <f>Q144*H144</f>
        <v>0</v>
      </c>
      <c r="S144" s="184">
        <v>0</v>
      </c>
      <c r="T144" s="185">
        <f>S144*H144</f>
        <v>0</v>
      </c>
      <c r="AR144" s="24" t="s">
        <v>142</v>
      </c>
      <c r="AT144" s="24" t="s">
        <v>137</v>
      </c>
      <c r="AU144" s="24" t="s">
        <v>82</v>
      </c>
      <c r="AY144" s="24" t="s">
        <v>135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24" t="s">
        <v>80</v>
      </c>
      <c r="BK144" s="186">
        <f>ROUND(I144*H144,2)</f>
        <v>0</v>
      </c>
      <c r="BL144" s="24" t="s">
        <v>142</v>
      </c>
      <c r="BM144" s="24" t="s">
        <v>218</v>
      </c>
    </row>
    <row r="145" spans="2:65" s="11" customFormat="1" ht="13.5">
      <c r="B145" s="187"/>
      <c r="D145" s="197" t="s">
        <v>144</v>
      </c>
      <c r="F145" s="217" t="s">
        <v>607</v>
      </c>
      <c r="H145" s="218">
        <v>2057.3229999999999</v>
      </c>
      <c r="I145" s="192"/>
      <c r="L145" s="187"/>
      <c r="M145" s="193"/>
      <c r="N145" s="194"/>
      <c r="O145" s="194"/>
      <c r="P145" s="194"/>
      <c r="Q145" s="194"/>
      <c r="R145" s="194"/>
      <c r="S145" s="194"/>
      <c r="T145" s="195"/>
      <c r="AT145" s="189" t="s">
        <v>144</v>
      </c>
      <c r="AU145" s="189" t="s">
        <v>82</v>
      </c>
      <c r="AV145" s="11" t="s">
        <v>82</v>
      </c>
      <c r="AW145" s="11" t="s">
        <v>6</v>
      </c>
      <c r="AX145" s="11" t="s">
        <v>80</v>
      </c>
      <c r="AY145" s="189" t="s">
        <v>135</v>
      </c>
    </row>
    <row r="146" spans="2:65" s="1" customFormat="1" ht="22.5" customHeight="1">
      <c r="B146" s="174"/>
      <c r="C146" s="175" t="s">
        <v>219</v>
      </c>
      <c r="D146" s="175" t="s">
        <v>137</v>
      </c>
      <c r="E146" s="176" t="s">
        <v>220</v>
      </c>
      <c r="F146" s="177" t="s">
        <v>221</v>
      </c>
      <c r="G146" s="178" t="s">
        <v>154</v>
      </c>
      <c r="H146" s="179">
        <v>804.56500000000005</v>
      </c>
      <c r="I146" s="180"/>
      <c r="J146" s="181">
        <f>ROUND(I146*H146,2)</f>
        <v>0</v>
      </c>
      <c r="K146" s="177" t="s">
        <v>141</v>
      </c>
      <c r="L146" s="41"/>
      <c r="M146" s="182" t="s">
        <v>5</v>
      </c>
      <c r="N146" s="183" t="s">
        <v>43</v>
      </c>
      <c r="O146" s="42"/>
      <c r="P146" s="184">
        <f>O146*H146</f>
        <v>0</v>
      </c>
      <c r="Q146" s="184">
        <v>0</v>
      </c>
      <c r="R146" s="184">
        <f>Q146*H146</f>
        <v>0</v>
      </c>
      <c r="S146" s="184">
        <v>0</v>
      </c>
      <c r="T146" s="185">
        <f>S146*H146</f>
        <v>0</v>
      </c>
      <c r="AR146" s="24" t="s">
        <v>142</v>
      </c>
      <c r="AT146" s="24" t="s">
        <v>137</v>
      </c>
      <c r="AU146" s="24" t="s">
        <v>82</v>
      </c>
      <c r="AY146" s="24" t="s">
        <v>135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24" t="s">
        <v>80</v>
      </c>
      <c r="BK146" s="186">
        <f>ROUND(I146*H146,2)</f>
        <v>0</v>
      </c>
      <c r="BL146" s="24" t="s">
        <v>142</v>
      </c>
      <c r="BM146" s="24" t="s">
        <v>222</v>
      </c>
    </row>
    <row r="147" spans="2:65" s="11" customFormat="1" ht="13.5">
      <c r="B147" s="187"/>
      <c r="D147" s="188" t="s">
        <v>144</v>
      </c>
      <c r="E147" s="189" t="s">
        <v>5</v>
      </c>
      <c r="F147" s="190" t="s">
        <v>608</v>
      </c>
      <c r="H147" s="191">
        <v>804.56500000000005</v>
      </c>
      <c r="I147" s="192"/>
      <c r="L147" s="187"/>
      <c r="M147" s="193"/>
      <c r="N147" s="194"/>
      <c r="O147" s="194"/>
      <c r="P147" s="194"/>
      <c r="Q147" s="194"/>
      <c r="R147" s="194"/>
      <c r="S147" s="194"/>
      <c r="T147" s="195"/>
      <c r="AT147" s="189" t="s">
        <v>144</v>
      </c>
      <c r="AU147" s="189" t="s">
        <v>82</v>
      </c>
      <c r="AV147" s="11" t="s">
        <v>82</v>
      </c>
      <c r="AW147" s="11" t="s">
        <v>35</v>
      </c>
      <c r="AX147" s="11" t="s">
        <v>72</v>
      </c>
      <c r="AY147" s="189" t="s">
        <v>135</v>
      </c>
    </row>
    <row r="148" spans="2:65" s="13" customFormat="1" ht="13.5">
      <c r="B148" s="208"/>
      <c r="D148" s="188" t="s">
        <v>144</v>
      </c>
      <c r="E148" s="209" t="s">
        <v>5</v>
      </c>
      <c r="F148" s="210" t="s">
        <v>162</v>
      </c>
      <c r="H148" s="211">
        <v>804.56500000000005</v>
      </c>
      <c r="I148" s="212"/>
      <c r="L148" s="208"/>
      <c r="M148" s="213"/>
      <c r="N148" s="214"/>
      <c r="O148" s="214"/>
      <c r="P148" s="214"/>
      <c r="Q148" s="214"/>
      <c r="R148" s="214"/>
      <c r="S148" s="214"/>
      <c r="T148" s="215"/>
      <c r="AT148" s="216" t="s">
        <v>144</v>
      </c>
      <c r="AU148" s="216" t="s">
        <v>82</v>
      </c>
      <c r="AV148" s="13" t="s">
        <v>142</v>
      </c>
      <c r="AW148" s="13" t="s">
        <v>35</v>
      </c>
      <c r="AX148" s="13" t="s">
        <v>80</v>
      </c>
      <c r="AY148" s="216" t="s">
        <v>135</v>
      </c>
    </row>
    <row r="149" spans="2:65" s="12" customFormat="1" ht="13.5">
      <c r="B149" s="196"/>
      <c r="D149" s="197" t="s">
        <v>144</v>
      </c>
      <c r="E149" s="198" t="s">
        <v>5</v>
      </c>
      <c r="F149" s="199" t="s">
        <v>588</v>
      </c>
      <c r="H149" s="200" t="s">
        <v>5</v>
      </c>
      <c r="I149" s="201"/>
      <c r="L149" s="196"/>
      <c r="M149" s="202"/>
      <c r="N149" s="203"/>
      <c r="O149" s="203"/>
      <c r="P149" s="203"/>
      <c r="Q149" s="203"/>
      <c r="R149" s="203"/>
      <c r="S149" s="203"/>
      <c r="T149" s="204"/>
      <c r="AT149" s="205" t="s">
        <v>144</v>
      </c>
      <c r="AU149" s="205" t="s">
        <v>82</v>
      </c>
      <c r="AV149" s="12" t="s">
        <v>80</v>
      </c>
      <c r="AW149" s="12" t="s">
        <v>35</v>
      </c>
      <c r="AX149" s="12" t="s">
        <v>72</v>
      </c>
      <c r="AY149" s="205" t="s">
        <v>135</v>
      </c>
    </row>
    <row r="150" spans="2:65" s="1" customFormat="1" ht="22.5" customHeight="1">
      <c r="B150" s="174"/>
      <c r="C150" s="219" t="s">
        <v>224</v>
      </c>
      <c r="D150" s="219" t="s">
        <v>225</v>
      </c>
      <c r="E150" s="220" t="s">
        <v>226</v>
      </c>
      <c r="F150" s="221" t="s">
        <v>227</v>
      </c>
      <c r="G150" s="222" t="s">
        <v>217</v>
      </c>
      <c r="H150" s="223">
        <v>1609.13</v>
      </c>
      <c r="I150" s="224"/>
      <c r="J150" s="225">
        <f>ROUND(I150*H150,2)</f>
        <v>0</v>
      </c>
      <c r="K150" s="221" t="s">
        <v>141</v>
      </c>
      <c r="L150" s="226"/>
      <c r="M150" s="227" t="s">
        <v>5</v>
      </c>
      <c r="N150" s="228" t="s">
        <v>43</v>
      </c>
      <c r="O150" s="42"/>
      <c r="P150" s="184">
        <f>O150*H150</f>
        <v>0</v>
      </c>
      <c r="Q150" s="184">
        <v>0</v>
      </c>
      <c r="R150" s="184">
        <f>Q150*H150</f>
        <v>0</v>
      </c>
      <c r="S150" s="184">
        <v>0</v>
      </c>
      <c r="T150" s="185">
        <f>S150*H150</f>
        <v>0</v>
      </c>
      <c r="AR150" s="24" t="s">
        <v>183</v>
      </c>
      <c r="AT150" s="24" t="s">
        <v>225</v>
      </c>
      <c r="AU150" s="24" t="s">
        <v>82</v>
      </c>
      <c r="AY150" s="24" t="s">
        <v>135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24" t="s">
        <v>80</v>
      </c>
      <c r="BK150" s="186">
        <f>ROUND(I150*H150,2)</f>
        <v>0</v>
      </c>
      <c r="BL150" s="24" t="s">
        <v>142</v>
      </c>
      <c r="BM150" s="24" t="s">
        <v>228</v>
      </c>
    </row>
    <row r="151" spans="2:65" s="11" customFormat="1" ht="13.5">
      <c r="B151" s="187"/>
      <c r="D151" s="197" t="s">
        <v>144</v>
      </c>
      <c r="F151" s="217" t="s">
        <v>609</v>
      </c>
      <c r="H151" s="218">
        <v>1609.13</v>
      </c>
      <c r="I151" s="192"/>
      <c r="L151" s="187"/>
      <c r="M151" s="193"/>
      <c r="N151" s="194"/>
      <c r="O151" s="194"/>
      <c r="P151" s="194"/>
      <c r="Q151" s="194"/>
      <c r="R151" s="194"/>
      <c r="S151" s="194"/>
      <c r="T151" s="195"/>
      <c r="AT151" s="189" t="s">
        <v>144</v>
      </c>
      <c r="AU151" s="189" t="s">
        <v>82</v>
      </c>
      <c r="AV151" s="11" t="s">
        <v>82</v>
      </c>
      <c r="AW151" s="11" t="s">
        <v>6</v>
      </c>
      <c r="AX151" s="11" t="s">
        <v>80</v>
      </c>
      <c r="AY151" s="189" t="s">
        <v>135</v>
      </c>
    </row>
    <row r="152" spans="2:65" s="1" customFormat="1" ht="31.5" customHeight="1">
      <c r="B152" s="174"/>
      <c r="C152" s="175" t="s">
        <v>230</v>
      </c>
      <c r="D152" s="175" t="s">
        <v>137</v>
      </c>
      <c r="E152" s="176" t="s">
        <v>231</v>
      </c>
      <c r="F152" s="177" t="s">
        <v>232</v>
      </c>
      <c r="G152" s="178" t="s">
        <v>154</v>
      </c>
      <c r="H152" s="179">
        <v>234.97200000000001</v>
      </c>
      <c r="I152" s="180"/>
      <c r="J152" s="181">
        <f>ROUND(I152*H152,2)</f>
        <v>0</v>
      </c>
      <c r="K152" s="177" t="s">
        <v>5</v>
      </c>
      <c r="L152" s="41"/>
      <c r="M152" s="182" t="s">
        <v>5</v>
      </c>
      <c r="N152" s="183" t="s">
        <v>43</v>
      </c>
      <c r="O152" s="42"/>
      <c r="P152" s="184">
        <f>O152*H152</f>
        <v>0</v>
      </c>
      <c r="Q152" s="184">
        <v>0</v>
      </c>
      <c r="R152" s="184">
        <f>Q152*H152</f>
        <v>0</v>
      </c>
      <c r="S152" s="184">
        <v>0</v>
      </c>
      <c r="T152" s="185">
        <f>S152*H152</f>
        <v>0</v>
      </c>
      <c r="AR152" s="24" t="s">
        <v>142</v>
      </c>
      <c r="AT152" s="24" t="s">
        <v>137</v>
      </c>
      <c r="AU152" s="24" t="s">
        <v>82</v>
      </c>
      <c r="AY152" s="24" t="s">
        <v>135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24" t="s">
        <v>80</v>
      </c>
      <c r="BK152" s="186">
        <f>ROUND(I152*H152,2)</f>
        <v>0</v>
      </c>
      <c r="BL152" s="24" t="s">
        <v>142</v>
      </c>
      <c r="BM152" s="24" t="s">
        <v>233</v>
      </c>
    </row>
    <row r="153" spans="2:65" s="12" customFormat="1" ht="13.5">
      <c r="B153" s="196"/>
      <c r="D153" s="188" t="s">
        <v>144</v>
      </c>
      <c r="E153" s="206" t="s">
        <v>5</v>
      </c>
      <c r="F153" s="207" t="s">
        <v>589</v>
      </c>
      <c r="H153" s="205" t="s">
        <v>5</v>
      </c>
      <c r="I153" s="201"/>
      <c r="L153" s="196"/>
      <c r="M153" s="202"/>
      <c r="N153" s="203"/>
      <c r="O153" s="203"/>
      <c r="P153" s="203"/>
      <c r="Q153" s="203"/>
      <c r="R153" s="203"/>
      <c r="S153" s="203"/>
      <c r="T153" s="204"/>
      <c r="AT153" s="205" t="s">
        <v>144</v>
      </c>
      <c r="AU153" s="205" t="s">
        <v>82</v>
      </c>
      <c r="AV153" s="12" t="s">
        <v>80</v>
      </c>
      <c r="AW153" s="12" t="s">
        <v>35</v>
      </c>
      <c r="AX153" s="12" t="s">
        <v>72</v>
      </c>
      <c r="AY153" s="205" t="s">
        <v>135</v>
      </c>
    </row>
    <row r="154" spans="2:65" s="11" customFormat="1" ht="13.5">
      <c r="B154" s="187"/>
      <c r="D154" s="188" t="s">
        <v>144</v>
      </c>
      <c r="E154" s="189" t="s">
        <v>5</v>
      </c>
      <c r="F154" s="190" t="s">
        <v>610</v>
      </c>
      <c r="H154" s="191">
        <v>209.66399999999999</v>
      </c>
      <c r="I154" s="192"/>
      <c r="L154" s="187"/>
      <c r="M154" s="193"/>
      <c r="N154" s="194"/>
      <c r="O154" s="194"/>
      <c r="P154" s="194"/>
      <c r="Q154" s="194"/>
      <c r="R154" s="194"/>
      <c r="S154" s="194"/>
      <c r="T154" s="195"/>
      <c r="AT154" s="189" t="s">
        <v>144</v>
      </c>
      <c r="AU154" s="189" t="s">
        <v>82</v>
      </c>
      <c r="AV154" s="11" t="s">
        <v>82</v>
      </c>
      <c r="AW154" s="11" t="s">
        <v>35</v>
      </c>
      <c r="AX154" s="11" t="s">
        <v>72</v>
      </c>
      <c r="AY154" s="189" t="s">
        <v>135</v>
      </c>
    </row>
    <row r="155" spans="2:65" s="11" customFormat="1" ht="13.5">
      <c r="B155" s="187"/>
      <c r="D155" s="188" t="s">
        <v>144</v>
      </c>
      <c r="E155" s="189" t="s">
        <v>5</v>
      </c>
      <c r="F155" s="190" t="s">
        <v>611</v>
      </c>
      <c r="H155" s="191">
        <v>3.96</v>
      </c>
      <c r="I155" s="192"/>
      <c r="L155" s="187"/>
      <c r="M155" s="193"/>
      <c r="N155" s="194"/>
      <c r="O155" s="194"/>
      <c r="P155" s="194"/>
      <c r="Q155" s="194"/>
      <c r="R155" s="194"/>
      <c r="S155" s="194"/>
      <c r="T155" s="195"/>
      <c r="AT155" s="189" t="s">
        <v>144</v>
      </c>
      <c r="AU155" s="189" t="s">
        <v>82</v>
      </c>
      <c r="AV155" s="11" t="s">
        <v>82</v>
      </c>
      <c r="AW155" s="11" t="s">
        <v>35</v>
      </c>
      <c r="AX155" s="11" t="s">
        <v>72</v>
      </c>
      <c r="AY155" s="189" t="s">
        <v>135</v>
      </c>
    </row>
    <row r="156" spans="2:65" s="12" customFormat="1" ht="13.5">
      <c r="B156" s="196"/>
      <c r="D156" s="188" t="s">
        <v>144</v>
      </c>
      <c r="E156" s="206" t="s">
        <v>5</v>
      </c>
      <c r="F156" s="207" t="s">
        <v>158</v>
      </c>
      <c r="H156" s="205" t="s">
        <v>5</v>
      </c>
      <c r="I156" s="201"/>
      <c r="L156" s="196"/>
      <c r="M156" s="202"/>
      <c r="N156" s="203"/>
      <c r="O156" s="203"/>
      <c r="P156" s="203"/>
      <c r="Q156" s="203"/>
      <c r="R156" s="203"/>
      <c r="S156" s="203"/>
      <c r="T156" s="204"/>
      <c r="AT156" s="205" t="s">
        <v>144</v>
      </c>
      <c r="AU156" s="205" t="s">
        <v>82</v>
      </c>
      <c r="AV156" s="12" t="s">
        <v>80</v>
      </c>
      <c r="AW156" s="12" t="s">
        <v>35</v>
      </c>
      <c r="AX156" s="12" t="s">
        <v>72</v>
      </c>
      <c r="AY156" s="205" t="s">
        <v>135</v>
      </c>
    </row>
    <row r="157" spans="2:65" s="11" customFormat="1" ht="13.5">
      <c r="B157" s="187"/>
      <c r="D157" s="188" t="s">
        <v>144</v>
      </c>
      <c r="E157" s="189" t="s">
        <v>5</v>
      </c>
      <c r="F157" s="190" t="s">
        <v>612</v>
      </c>
      <c r="H157" s="191">
        <v>71.28</v>
      </c>
      <c r="I157" s="192"/>
      <c r="L157" s="187"/>
      <c r="M157" s="193"/>
      <c r="N157" s="194"/>
      <c r="O157" s="194"/>
      <c r="P157" s="194"/>
      <c r="Q157" s="194"/>
      <c r="R157" s="194"/>
      <c r="S157" s="194"/>
      <c r="T157" s="195"/>
      <c r="AT157" s="189" t="s">
        <v>144</v>
      </c>
      <c r="AU157" s="189" t="s">
        <v>82</v>
      </c>
      <c r="AV157" s="11" t="s">
        <v>82</v>
      </c>
      <c r="AW157" s="11" t="s">
        <v>35</v>
      </c>
      <c r="AX157" s="11" t="s">
        <v>72</v>
      </c>
      <c r="AY157" s="189" t="s">
        <v>135</v>
      </c>
    </row>
    <row r="158" spans="2:65" s="12" customFormat="1" ht="13.5">
      <c r="B158" s="196"/>
      <c r="D158" s="188" t="s">
        <v>144</v>
      </c>
      <c r="E158" s="206" t="s">
        <v>5</v>
      </c>
      <c r="F158" s="207" t="s">
        <v>160</v>
      </c>
      <c r="H158" s="205" t="s">
        <v>5</v>
      </c>
      <c r="I158" s="201"/>
      <c r="L158" s="196"/>
      <c r="M158" s="202"/>
      <c r="N158" s="203"/>
      <c r="O158" s="203"/>
      <c r="P158" s="203"/>
      <c r="Q158" s="203"/>
      <c r="R158" s="203"/>
      <c r="S158" s="203"/>
      <c r="T158" s="204"/>
      <c r="AT158" s="205" t="s">
        <v>144</v>
      </c>
      <c r="AU158" s="205" t="s">
        <v>82</v>
      </c>
      <c r="AV158" s="12" t="s">
        <v>80</v>
      </c>
      <c r="AW158" s="12" t="s">
        <v>35</v>
      </c>
      <c r="AX158" s="12" t="s">
        <v>72</v>
      </c>
      <c r="AY158" s="205" t="s">
        <v>135</v>
      </c>
    </row>
    <row r="159" spans="2:65" s="11" customFormat="1" ht="13.5">
      <c r="B159" s="187"/>
      <c r="D159" s="188" t="s">
        <v>144</v>
      </c>
      <c r="E159" s="189" t="s">
        <v>5</v>
      </c>
      <c r="F159" s="190" t="s">
        <v>236</v>
      </c>
      <c r="H159" s="191">
        <v>7.04</v>
      </c>
      <c r="I159" s="192"/>
      <c r="L159" s="187"/>
      <c r="M159" s="193"/>
      <c r="N159" s="194"/>
      <c r="O159" s="194"/>
      <c r="P159" s="194"/>
      <c r="Q159" s="194"/>
      <c r="R159" s="194"/>
      <c r="S159" s="194"/>
      <c r="T159" s="195"/>
      <c r="AT159" s="189" t="s">
        <v>144</v>
      </c>
      <c r="AU159" s="189" t="s">
        <v>82</v>
      </c>
      <c r="AV159" s="11" t="s">
        <v>82</v>
      </c>
      <c r="AW159" s="11" t="s">
        <v>35</v>
      </c>
      <c r="AX159" s="11" t="s">
        <v>72</v>
      </c>
      <c r="AY159" s="189" t="s">
        <v>135</v>
      </c>
    </row>
    <row r="160" spans="2:65" s="14" customFormat="1" ht="13.5">
      <c r="B160" s="229"/>
      <c r="D160" s="188" t="s">
        <v>144</v>
      </c>
      <c r="E160" s="230" t="s">
        <v>5</v>
      </c>
      <c r="F160" s="231" t="s">
        <v>237</v>
      </c>
      <c r="H160" s="232">
        <v>291.94400000000002</v>
      </c>
      <c r="I160" s="233"/>
      <c r="L160" s="229"/>
      <c r="M160" s="234"/>
      <c r="N160" s="235"/>
      <c r="O160" s="235"/>
      <c r="P160" s="235"/>
      <c r="Q160" s="235"/>
      <c r="R160" s="235"/>
      <c r="S160" s="235"/>
      <c r="T160" s="236"/>
      <c r="AT160" s="230" t="s">
        <v>144</v>
      </c>
      <c r="AU160" s="230" t="s">
        <v>82</v>
      </c>
      <c r="AV160" s="14" t="s">
        <v>151</v>
      </c>
      <c r="AW160" s="14" t="s">
        <v>35</v>
      </c>
      <c r="AX160" s="14" t="s">
        <v>72</v>
      </c>
      <c r="AY160" s="230" t="s">
        <v>135</v>
      </c>
    </row>
    <row r="161" spans="2:65" s="11" customFormat="1" ht="13.5">
      <c r="B161" s="187"/>
      <c r="D161" s="188" t="s">
        <v>144</v>
      </c>
      <c r="E161" s="189" t="s">
        <v>5</v>
      </c>
      <c r="F161" s="190" t="s">
        <v>613</v>
      </c>
      <c r="H161" s="191">
        <v>-56.972000000000001</v>
      </c>
      <c r="I161" s="192"/>
      <c r="L161" s="187"/>
      <c r="M161" s="193"/>
      <c r="N161" s="194"/>
      <c r="O161" s="194"/>
      <c r="P161" s="194"/>
      <c r="Q161" s="194"/>
      <c r="R161" s="194"/>
      <c r="S161" s="194"/>
      <c r="T161" s="195"/>
      <c r="AT161" s="189" t="s">
        <v>144</v>
      </c>
      <c r="AU161" s="189" t="s">
        <v>82</v>
      </c>
      <c r="AV161" s="11" t="s">
        <v>82</v>
      </c>
      <c r="AW161" s="11" t="s">
        <v>35</v>
      </c>
      <c r="AX161" s="11" t="s">
        <v>72</v>
      </c>
      <c r="AY161" s="189" t="s">
        <v>135</v>
      </c>
    </row>
    <row r="162" spans="2:65" s="14" customFormat="1" ht="13.5">
      <c r="B162" s="229"/>
      <c r="D162" s="188" t="s">
        <v>144</v>
      </c>
      <c r="E162" s="230" t="s">
        <v>5</v>
      </c>
      <c r="F162" s="231" t="s">
        <v>237</v>
      </c>
      <c r="H162" s="232">
        <v>-56.972000000000001</v>
      </c>
      <c r="I162" s="233"/>
      <c r="L162" s="229"/>
      <c r="M162" s="234"/>
      <c r="N162" s="235"/>
      <c r="O162" s="235"/>
      <c r="P162" s="235"/>
      <c r="Q162" s="235"/>
      <c r="R162" s="235"/>
      <c r="S162" s="235"/>
      <c r="T162" s="236"/>
      <c r="AT162" s="230" t="s">
        <v>144</v>
      </c>
      <c r="AU162" s="230" t="s">
        <v>82</v>
      </c>
      <c r="AV162" s="14" t="s">
        <v>151</v>
      </c>
      <c r="AW162" s="14" t="s">
        <v>35</v>
      </c>
      <c r="AX162" s="14" t="s">
        <v>72</v>
      </c>
      <c r="AY162" s="230" t="s">
        <v>135</v>
      </c>
    </row>
    <row r="163" spans="2:65" s="13" customFormat="1" ht="13.5">
      <c r="B163" s="208"/>
      <c r="D163" s="188" t="s">
        <v>144</v>
      </c>
      <c r="E163" s="209" t="s">
        <v>5</v>
      </c>
      <c r="F163" s="210" t="s">
        <v>162</v>
      </c>
      <c r="H163" s="211">
        <v>234.97200000000001</v>
      </c>
      <c r="I163" s="212"/>
      <c r="L163" s="208"/>
      <c r="M163" s="213"/>
      <c r="N163" s="214"/>
      <c r="O163" s="214"/>
      <c r="P163" s="214"/>
      <c r="Q163" s="214"/>
      <c r="R163" s="214"/>
      <c r="S163" s="214"/>
      <c r="T163" s="215"/>
      <c r="AT163" s="216" t="s">
        <v>144</v>
      </c>
      <c r="AU163" s="216" t="s">
        <v>82</v>
      </c>
      <c r="AV163" s="13" t="s">
        <v>142</v>
      </c>
      <c r="AW163" s="13" t="s">
        <v>35</v>
      </c>
      <c r="AX163" s="13" t="s">
        <v>80</v>
      </c>
      <c r="AY163" s="216" t="s">
        <v>135</v>
      </c>
    </row>
    <row r="164" spans="2:65" s="12" customFormat="1" ht="13.5">
      <c r="B164" s="196"/>
      <c r="D164" s="197" t="s">
        <v>144</v>
      </c>
      <c r="E164" s="198" t="s">
        <v>5</v>
      </c>
      <c r="F164" s="199" t="s">
        <v>588</v>
      </c>
      <c r="H164" s="200" t="s">
        <v>5</v>
      </c>
      <c r="I164" s="201"/>
      <c r="L164" s="196"/>
      <c r="M164" s="202"/>
      <c r="N164" s="203"/>
      <c r="O164" s="203"/>
      <c r="P164" s="203"/>
      <c r="Q164" s="203"/>
      <c r="R164" s="203"/>
      <c r="S164" s="203"/>
      <c r="T164" s="204"/>
      <c r="AT164" s="205" t="s">
        <v>144</v>
      </c>
      <c r="AU164" s="205" t="s">
        <v>82</v>
      </c>
      <c r="AV164" s="12" t="s">
        <v>80</v>
      </c>
      <c r="AW164" s="12" t="s">
        <v>35</v>
      </c>
      <c r="AX164" s="12" t="s">
        <v>72</v>
      </c>
      <c r="AY164" s="205" t="s">
        <v>135</v>
      </c>
    </row>
    <row r="165" spans="2:65" s="1" customFormat="1" ht="22.5" customHeight="1">
      <c r="B165" s="174"/>
      <c r="C165" s="219" t="s">
        <v>239</v>
      </c>
      <c r="D165" s="219" t="s">
        <v>225</v>
      </c>
      <c r="E165" s="220" t="s">
        <v>240</v>
      </c>
      <c r="F165" s="221" t="s">
        <v>241</v>
      </c>
      <c r="G165" s="222" t="s">
        <v>217</v>
      </c>
      <c r="H165" s="223">
        <v>469.94400000000002</v>
      </c>
      <c r="I165" s="224"/>
      <c r="J165" s="225">
        <f>ROUND(I165*H165,2)</f>
        <v>0</v>
      </c>
      <c r="K165" s="221" t="s">
        <v>141</v>
      </c>
      <c r="L165" s="226"/>
      <c r="M165" s="227" t="s">
        <v>5</v>
      </c>
      <c r="N165" s="228" t="s">
        <v>43</v>
      </c>
      <c r="O165" s="42"/>
      <c r="P165" s="184">
        <f>O165*H165</f>
        <v>0</v>
      </c>
      <c r="Q165" s="184">
        <v>0</v>
      </c>
      <c r="R165" s="184">
        <f>Q165*H165</f>
        <v>0</v>
      </c>
      <c r="S165" s="184">
        <v>0</v>
      </c>
      <c r="T165" s="185">
        <f>S165*H165</f>
        <v>0</v>
      </c>
      <c r="AR165" s="24" t="s">
        <v>183</v>
      </c>
      <c r="AT165" s="24" t="s">
        <v>225</v>
      </c>
      <c r="AU165" s="24" t="s">
        <v>82</v>
      </c>
      <c r="AY165" s="24" t="s">
        <v>135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24" t="s">
        <v>80</v>
      </c>
      <c r="BK165" s="186">
        <f>ROUND(I165*H165,2)</f>
        <v>0</v>
      </c>
      <c r="BL165" s="24" t="s">
        <v>142</v>
      </c>
      <c r="BM165" s="24" t="s">
        <v>242</v>
      </c>
    </row>
    <row r="166" spans="2:65" s="11" customFormat="1" ht="13.5">
      <c r="B166" s="187"/>
      <c r="D166" s="188" t="s">
        <v>144</v>
      </c>
      <c r="F166" s="190" t="s">
        <v>614</v>
      </c>
      <c r="H166" s="191">
        <v>469.94400000000002</v>
      </c>
      <c r="I166" s="192"/>
      <c r="L166" s="187"/>
      <c r="M166" s="193"/>
      <c r="N166" s="194"/>
      <c r="O166" s="194"/>
      <c r="P166" s="194"/>
      <c r="Q166" s="194"/>
      <c r="R166" s="194"/>
      <c r="S166" s="194"/>
      <c r="T166" s="195"/>
      <c r="AT166" s="189" t="s">
        <v>144</v>
      </c>
      <c r="AU166" s="189" t="s">
        <v>82</v>
      </c>
      <c r="AV166" s="11" t="s">
        <v>82</v>
      </c>
      <c r="AW166" s="11" t="s">
        <v>6</v>
      </c>
      <c r="AX166" s="11" t="s">
        <v>80</v>
      </c>
      <c r="AY166" s="189" t="s">
        <v>135</v>
      </c>
    </row>
    <row r="167" spans="2:65" s="10" customFormat="1" ht="22.35" customHeight="1">
      <c r="B167" s="160"/>
      <c r="D167" s="171" t="s">
        <v>71</v>
      </c>
      <c r="E167" s="172" t="s">
        <v>206</v>
      </c>
      <c r="F167" s="172" t="s">
        <v>136</v>
      </c>
      <c r="I167" s="163"/>
      <c r="J167" s="173">
        <f>BK167</f>
        <v>0</v>
      </c>
      <c r="L167" s="160"/>
      <c r="M167" s="165"/>
      <c r="N167" s="166"/>
      <c r="O167" s="166"/>
      <c r="P167" s="167">
        <f>SUM(P168:P169)</f>
        <v>0</v>
      </c>
      <c r="Q167" s="166"/>
      <c r="R167" s="167">
        <f>SUM(R168:R169)</f>
        <v>0</v>
      </c>
      <c r="S167" s="166"/>
      <c r="T167" s="168">
        <f>SUM(T168:T169)</f>
        <v>0</v>
      </c>
      <c r="AR167" s="161" t="s">
        <v>80</v>
      </c>
      <c r="AT167" s="169" t="s">
        <v>71</v>
      </c>
      <c r="AU167" s="169" t="s">
        <v>82</v>
      </c>
      <c r="AY167" s="161" t="s">
        <v>135</v>
      </c>
      <c r="BK167" s="170">
        <f>SUM(BK168:BK169)</f>
        <v>0</v>
      </c>
    </row>
    <row r="168" spans="2:65" s="1" customFormat="1" ht="22.5" customHeight="1">
      <c r="B168" s="174"/>
      <c r="C168" s="175" t="s">
        <v>244</v>
      </c>
      <c r="D168" s="175" t="s">
        <v>137</v>
      </c>
      <c r="E168" s="176" t="s">
        <v>245</v>
      </c>
      <c r="F168" s="177" t="s">
        <v>246</v>
      </c>
      <c r="G168" s="178" t="s">
        <v>154</v>
      </c>
      <c r="H168" s="179">
        <v>114.29600000000001</v>
      </c>
      <c r="I168" s="180"/>
      <c r="J168" s="181">
        <f>ROUND(I168*H168,2)</f>
        <v>0</v>
      </c>
      <c r="K168" s="177" t="s">
        <v>141</v>
      </c>
      <c r="L168" s="41"/>
      <c r="M168" s="182" t="s">
        <v>5</v>
      </c>
      <c r="N168" s="183" t="s">
        <v>43</v>
      </c>
      <c r="O168" s="42"/>
      <c r="P168" s="184">
        <f>O168*H168</f>
        <v>0</v>
      </c>
      <c r="Q168" s="184">
        <v>0</v>
      </c>
      <c r="R168" s="184">
        <f>Q168*H168</f>
        <v>0</v>
      </c>
      <c r="S168" s="184">
        <v>0</v>
      </c>
      <c r="T168" s="185">
        <f>S168*H168</f>
        <v>0</v>
      </c>
      <c r="AR168" s="24" t="s">
        <v>142</v>
      </c>
      <c r="AT168" s="24" t="s">
        <v>137</v>
      </c>
      <c r="AU168" s="24" t="s">
        <v>151</v>
      </c>
      <c r="AY168" s="24" t="s">
        <v>135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24" t="s">
        <v>80</v>
      </c>
      <c r="BK168" s="186">
        <f>ROUND(I168*H168,2)</f>
        <v>0</v>
      </c>
      <c r="BL168" s="24" t="s">
        <v>142</v>
      </c>
      <c r="BM168" s="24" t="s">
        <v>247</v>
      </c>
    </row>
    <row r="169" spans="2:65" s="11" customFormat="1" ht="13.5">
      <c r="B169" s="187"/>
      <c r="D169" s="188" t="s">
        <v>144</v>
      </c>
      <c r="E169" s="189" t="s">
        <v>5</v>
      </c>
      <c r="F169" s="190" t="s">
        <v>615</v>
      </c>
      <c r="H169" s="191">
        <v>114.29600000000001</v>
      </c>
      <c r="I169" s="192"/>
      <c r="L169" s="187"/>
      <c r="M169" s="193"/>
      <c r="N169" s="194"/>
      <c r="O169" s="194"/>
      <c r="P169" s="194"/>
      <c r="Q169" s="194"/>
      <c r="R169" s="194"/>
      <c r="S169" s="194"/>
      <c r="T169" s="195"/>
      <c r="AT169" s="189" t="s">
        <v>144</v>
      </c>
      <c r="AU169" s="189" t="s">
        <v>151</v>
      </c>
      <c r="AV169" s="11" t="s">
        <v>82</v>
      </c>
      <c r="AW169" s="11" t="s">
        <v>35</v>
      </c>
      <c r="AX169" s="11" t="s">
        <v>80</v>
      </c>
      <c r="AY169" s="189" t="s">
        <v>135</v>
      </c>
    </row>
    <row r="170" spans="2:65" s="10" customFormat="1" ht="29.85" customHeight="1">
      <c r="B170" s="160"/>
      <c r="D170" s="171" t="s">
        <v>71</v>
      </c>
      <c r="E170" s="172" t="s">
        <v>151</v>
      </c>
      <c r="F170" s="172" t="s">
        <v>249</v>
      </c>
      <c r="I170" s="163"/>
      <c r="J170" s="173">
        <f>BK170</f>
        <v>0</v>
      </c>
      <c r="L170" s="160"/>
      <c r="M170" s="165"/>
      <c r="N170" s="166"/>
      <c r="O170" s="166"/>
      <c r="P170" s="167">
        <f>SUM(P171:P175)</f>
        <v>0</v>
      </c>
      <c r="Q170" s="166"/>
      <c r="R170" s="167">
        <f>SUM(R171:R175)</f>
        <v>0</v>
      </c>
      <c r="S170" s="166"/>
      <c r="T170" s="168">
        <f>SUM(T171:T175)</f>
        <v>83.558200000000014</v>
      </c>
      <c r="AR170" s="161" t="s">
        <v>80</v>
      </c>
      <c r="AT170" s="169" t="s">
        <v>71</v>
      </c>
      <c r="AU170" s="169" t="s">
        <v>80</v>
      </c>
      <c r="AY170" s="161" t="s">
        <v>135</v>
      </c>
      <c r="BK170" s="170">
        <f>SUM(BK171:BK175)</f>
        <v>0</v>
      </c>
    </row>
    <row r="171" spans="2:65" s="1" customFormat="1" ht="22.5" customHeight="1">
      <c r="B171" s="174"/>
      <c r="C171" s="175" t="s">
        <v>10</v>
      </c>
      <c r="D171" s="175" t="s">
        <v>137</v>
      </c>
      <c r="E171" s="176" t="s">
        <v>250</v>
      </c>
      <c r="F171" s="177" t="s">
        <v>251</v>
      </c>
      <c r="G171" s="178" t="s">
        <v>154</v>
      </c>
      <c r="H171" s="179">
        <v>37.981000000000002</v>
      </c>
      <c r="I171" s="180"/>
      <c r="J171" s="181">
        <f>ROUND(I171*H171,2)</f>
        <v>0</v>
      </c>
      <c r="K171" s="177" t="s">
        <v>141</v>
      </c>
      <c r="L171" s="41"/>
      <c r="M171" s="182" t="s">
        <v>5</v>
      </c>
      <c r="N171" s="183" t="s">
        <v>43</v>
      </c>
      <c r="O171" s="42"/>
      <c r="P171" s="184">
        <f>O171*H171</f>
        <v>0</v>
      </c>
      <c r="Q171" s="184">
        <v>0</v>
      </c>
      <c r="R171" s="184">
        <f>Q171*H171</f>
        <v>0</v>
      </c>
      <c r="S171" s="184">
        <v>2.2000000000000002</v>
      </c>
      <c r="T171" s="185">
        <f>S171*H171</f>
        <v>83.558200000000014</v>
      </c>
      <c r="AR171" s="24" t="s">
        <v>142</v>
      </c>
      <c r="AT171" s="24" t="s">
        <v>137</v>
      </c>
      <c r="AU171" s="24" t="s">
        <v>82</v>
      </c>
      <c r="AY171" s="24" t="s">
        <v>135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24" t="s">
        <v>80</v>
      </c>
      <c r="BK171" s="186">
        <f>ROUND(I171*H171,2)</f>
        <v>0</v>
      </c>
      <c r="BL171" s="24" t="s">
        <v>142</v>
      </c>
      <c r="BM171" s="24" t="s">
        <v>616</v>
      </c>
    </row>
    <row r="172" spans="2:65" s="11" customFormat="1" ht="13.5">
      <c r="B172" s="187"/>
      <c r="D172" s="188" t="s">
        <v>144</v>
      </c>
      <c r="E172" s="189" t="s">
        <v>5</v>
      </c>
      <c r="F172" s="190" t="s">
        <v>617</v>
      </c>
      <c r="H172" s="191">
        <v>37.981000000000002</v>
      </c>
      <c r="I172" s="192"/>
      <c r="L172" s="187"/>
      <c r="M172" s="193"/>
      <c r="N172" s="194"/>
      <c r="O172" s="194"/>
      <c r="P172" s="194"/>
      <c r="Q172" s="194"/>
      <c r="R172" s="194"/>
      <c r="S172" s="194"/>
      <c r="T172" s="195"/>
      <c r="AT172" s="189" t="s">
        <v>144</v>
      </c>
      <c r="AU172" s="189" t="s">
        <v>82</v>
      </c>
      <c r="AV172" s="11" t="s">
        <v>82</v>
      </c>
      <c r="AW172" s="11" t="s">
        <v>35</v>
      </c>
      <c r="AX172" s="11" t="s">
        <v>80</v>
      </c>
      <c r="AY172" s="189" t="s">
        <v>135</v>
      </c>
    </row>
    <row r="173" spans="2:65" s="12" customFormat="1" ht="13.5">
      <c r="B173" s="196"/>
      <c r="D173" s="197" t="s">
        <v>144</v>
      </c>
      <c r="E173" s="198" t="s">
        <v>5</v>
      </c>
      <c r="F173" s="199" t="s">
        <v>588</v>
      </c>
      <c r="H173" s="200" t="s">
        <v>5</v>
      </c>
      <c r="I173" s="201"/>
      <c r="L173" s="196"/>
      <c r="M173" s="202"/>
      <c r="N173" s="203"/>
      <c r="O173" s="203"/>
      <c r="P173" s="203"/>
      <c r="Q173" s="203"/>
      <c r="R173" s="203"/>
      <c r="S173" s="203"/>
      <c r="T173" s="204"/>
      <c r="AT173" s="205" t="s">
        <v>144</v>
      </c>
      <c r="AU173" s="205" t="s">
        <v>82</v>
      </c>
      <c r="AV173" s="12" t="s">
        <v>80</v>
      </c>
      <c r="AW173" s="12" t="s">
        <v>35</v>
      </c>
      <c r="AX173" s="12" t="s">
        <v>72</v>
      </c>
      <c r="AY173" s="205" t="s">
        <v>135</v>
      </c>
    </row>
    <row r="174" spans="2:65" s="1" customFormat="1" ht="22.5" customHeight="1">
      <c r="B174" s="174"/>
      <c r="C174" s="175" t="s">
        <v>254</v>
      </c>
      <c r="D174" s="175" t="s">
        <v>137</v>
      </c>
      <c r="E174" s="176" t="s">
        <v>255</v>
      </c>
      <c r="F174" s="177" t="s">
        <v>256</v>
      </c>
      <c r="G174" s="178" t="s">
        <v>257</v>
      </c>
      <c r="H174" s="179">
        <v>207.6</v>
      </c>
      <c r="I174" s="180"/>
      <c r="J174" s="181">
        <f>ROUND(I174*H174,2)</f>
        <v>0</v>
      </c>
      <c r="K174" s="177" t="s">
        <v>141</v>
      </c>
      <c r="L174" s="41"/>
      <c r="M174" s="182" t="s">
        <v>5</v>
      </c>
      <c r="N174" s="183" t="s">
        <v>43</v>
      </c>
      <c r="O174" s="42"/>
      <c r="P174" s="184">
        <f>O174*H174</f>
        <v>0</v>
      </c>
      <c r="Q174" s="184">
        <v>0</v>
      </c>
      <c r="R174" s="184">
        <f>Q174*H174</f>
        <v>0</v>
      </c>
      <c r="S174" s="184">
        <v>0</v>
      </c>
      <c r="T174" s="185">
        <f>S174*H174</f>
        <v>0</v>
      </c>
      <c r="AR174" s="24" t="s">
        <v>142</v>
      </c>
      <c r="AT174" s="24" t="s">
        <v>137</v>
      </c>
      <c r="AU174" s="24" t="s">
        <v>82</v>
      </c>
      <c r="AY174" s="24" t="s">
        <v>135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24" t="s">
        <v>80</v>
      </c>
      <c r="BK174" s="186">
        <f>ROUND(I174*H174,2)</f>
        <v>0</v>
      </c>
      <c r="BL174" s="24" t="s">
        <v>142</v>
      </c>
      <c r="BM174" s="24" t="s">
        <v>258</v>
      </c>
    </row>
    <row r="175" spans="2:65" s="11" customFormat="1" ht="13.5">
      <c r="B175" s="187"/>
      <c r="D175" s="188" t="s">
        <v>144</v>
      </c>
      <c r="E175" s="189" t="s">
        <v>5</v>
      </c>
      <c r="F175" s="190" t="s">
        <v>618</v>
      </c>
      <c r="H175" s="191">
        <v>207.6</v>
      </c>
      <c r="I175" s="192"/>
      <c r="L175" s="187"/>
      <c r="M175" s="193"/>
      <c r="N175" s="194"/>
      <c r="O175" s="194"/>
      <c r="P175" s="194"/>
      <c r="Q175" s="194"/>
      <c r="R175" s="194"/>
      <c r="S175" s="194"/>
      <c r="T175" s="195"/>
      <c r="AT175" s="189" t="s">
        <v>144</v>
      </c>
      <c r="AU175" s="189" t="s">
        <v>82</v>
      </c>
      <c r="AV175" s="11" t="s">
        <v>82</v>
      </c>
      <c r="AW175" s="11" t="s">
        <v>35</v>
      </c>
      <c r="AX175" s="11" t="s">
        <v>80</v>
      </c>
      <c r="AY175" s="189" t="s">
        <v>135</v>
      </c>
    </row>
    <row r="176" spans="2:65" s="10" customFormat="1" ht="29.85" customHeight="1">
      <c r="B176" s="160"/>
      <c r="D176" s="171" t="s">
        <v>71</v>
      </c>
      <c r="E176" s="172" t="s">
        <v>142</v>
      </c>
      <c r="F176" s="172" t="s">
        <v>260</v>
      </c>
      <c r="I176" s="163"/>
      <c r="J176" s="173">
        <f>BK176</f>
        <v>0</v>
      </c>
      <c r="L176" s="160"/>
      <c r="M176" s="165"/>
      <c r="N176" s="166"/>
      <c r="O176" s="166"/>
      <c r="P176" s="167">
        <f>SUM(P177:P195)</f>
        <v>0</v>
      </c>
      <c r="Q176" s="166"/>
      <c r="R176" s="167">
        <f>SUM(R177:R195)</f>
        <v>0.52679999999999993</v>
      </c>
      <c r="S176" s="166"/>
      <c r="T176" s="168">
        <f>SUM(T177:T195)</f>
        <v>0</v>
      </c>
      <c r="AR176" s="161" t="s">
        <v>80</v>
      </c>
      <c r="AT176" s="169" t="s">
        <v>71</v>
      </c>
      <c r="AU176" s="169" t="s">
        <v>80</v>
      </c>
      <c r="AY176" s="161" t="s">
        <v>135</v>
      </c>
      <c r="BK176" s="170">
        <f>SUM(BK177:BK195)</f>
        <v>0</v>
      </c>
    </row>
    <row r="177" spans="2:65" s="1" customFormat="1" ht="22.5" customHeight="1">
      <c r="B177" s="174"/>
      <c r="C177" s="175" t="s">
        <v>261</v>
      </c>
      <c r="D177" s="175" t="s">
        <v>137</v>
      </c>
      <c r="E177" s="176" t="s">
        <v>262</v>
      </c>
      <c r="F177" s="177" t="s">
        <v>263</v>
      </c>
      <c r="G177" s="178" t="s">
        <v>154</v>
      </c>
      <c r="H177" s="179">
        <v>46.448</v>
      </c>
      <c r="I177" s="180"/>
      <c r="J177" s="181">
        <f>ROUND(I177*H177,2)</f>
        <v>0</v>
      </c>
      <c r="K177" s="177" t="s">
        <v>141</v>
      </c>
      <c r="L177" s="41"/>
      <c r="M177" s="182" t="s">
        <v>5</v>
      </c>
      <c r="N177" s="183" t="s">
        <v>43</v>
      </c>
      <c r="O177" s="42"/>
      <c r="P177" s="184">
        <f>O177*H177</f>
        <v>0</v>
      </c>
      <c r="Q177" s="184">
        <v>0</v>
      </c>
      <c r="R177" s="184">
        <f>Q177*H177</f>
        <v>0</v>
      </c>
      <c r="S177" s="184">
        <v>0</v>
      </c>
      <c r="T177" s="185">
        <f>S177*H177</f>
        <v>0</v>
      </c>
      <c r="AR177" s="24" t="s">
        <v>142</v>
      </c>
      <c r="AT177" s="24" t="s">
        <v>137</v>
      </c>
      <c r="AU177" s="24" t="s">
        <v>82</v>
      </c>
      <c r="AY177" s="24" t="s">
        <v>135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24" t="s">
        <v>80</v>
      </c>
      <c r="BK177" s="186">
        <f>ROUND(I177*H177,2)</f>
        <v>0</v>
      </c>
      <c r="BL177" s="24" t="s">
        <v>142</v>
      </c>
      <c r="BM177" s="24" t="s">
        <v>264</v>
      </c>
    </row>
    <row r="178" spans="2:65" s="12" customFormat="1" ht="13.5">
      <c r="B178" s="196"/>
      <c r="D178" s="188" t="s">
        <v>144</v>
      </c>
      <c r="E178" s="206" t="s">
        <v>5</v>
      </c>
      <c r="F178" s="207" t="s">
        <v>589</v>
      </c>
      <c r="H178" s="205" t="s">
        <v>5</v>
      </c>
      <c r="I178" s="201"/>
      <c r="L178" s="196"/>
      <c r="M178" s="202"/>
      <c r="N178" s="203"/>
      <c r="O178" s="203"/>
      <c r="P178" s="203"/>
      <c r="Q178" s="203"/>
      <c r="R178" s="203"/>
      <c r="S178" s="203"/>
      <c r="T178" s="204"/>
      <c r="AT178" s="205" t="s">
        <v>144</v>
      </c>
      <c r="AU178" s="205" t="s">
        <v>82</v>
      </c>
      <c r="AV178" s="12" t="s">
        <v>80</v>
      </c>
      <c r="AW178" s="12" t="s">
        <v>35</v>
      </c>
      <c r="AX178" s="12" t="s">
        <v>72</v>
      </c>
      <c r="AY178" s="205" t="s">
        <v>135</v>
      </c>
    </row>
    <row r="179" spans="2:65" s="11" customFormat="1" ht="13.5">
      <c r="B179" s="187"/>
      <c r="D179" s="188" t="s">
        <v>144</v>
      </c>
      <c r="E179" s="189" t="s">
        <v>5</v>
      </c>
      <c r="F179" s="190" t="s">
        <v>619</v>
      </c>
      <c r="H179" s="191">
        <v>26.207999999999998</v>
      </c>
      <c r="I179" s="192"/>
      <c r="L179" s="187"/>
      <c r="M179" s="193"/>
      <c r="N179" s="194"/>
      <c r="O179" s="194"/>
      <c r="P179" s="194"/>
      <c r="Q179" s="194"/>
      <c r="R179" s="194"/>
      <c r="S179" s="194"/>
      <c r="T179" s="195"/>
      <c r="AT179" s="189" t="s">
        <v>144</v>
      </c>
      <c r="AU179" s="189" t="s">
        <v>82</v>
      </c>
      <c r="AV179" s="11" t="s">
        <v>82</v>
      </c>
      <c r="AW179" s="11" t="s">
        <v>35</v>
      </c>
      <c r="AX179" s="11" t="s">
        <v>72</v>
      </c>
      <c r="AY179" s="189" t="s">
        <v>135</v>
      </c>
    </row>
    <row r="180" spans="2:65" s="11" customFormat="1" ht="13.5">
      <c r="B180" s="187"/>
      <c r="D180" s="188" t="s">
        <v>144</v>
      </c>
      <c r="E180" s="189" t="s">
        <v>5</v>
      </c>
      <c r="F180" s="190" t="s">
        <v>620</v>
      </c>
      <c r="H180" s="191">
        <v>0.66</v>
      </c>
      <c r="I180" s="192"/>
      <c r="L180" s="187"/>
      <c r="M180" s="193"/>
      <c r="N180" s="194"/>
      <c r="O180" s="194"/>
      <c r="P180" s="194"/>
      <c r="Q180" s="194"/>
      <c r="R180" s="194"/>
      <c r="S180" s="194"/>
      <c r="T180" s="195"/>
      <c r="AT180" s="189" t="s">
        <v>144</v>
      </c>
      <c r="AU180" s="189" t="s">
        <v>82</v>
      </c>
      <c r="AV180" s="11" t="s">
        <v>82</v>
      </c>
      <c r="AW180" s="11" t="s">
        <v>35</v>
      </c>
      <c r="AX180" s="11" t="s">
        <v>72</v>
      </c>
      <c r="AY180" s="189" t="s">
        <v>135</v>
      </c>
    </row>
    <row r="181" spans="2:65" s="12" customFormat="1" ht="13.5">
      <c r="B181" s="196"/>
      <c r="D181" s="188" t="s">
        <v>144</v>
      </c>
      <c r="E181" s="206" t="s">
        <v>5</v>
      </c>
      <c r="F181" s="207" t="s">
        <v>158</v>
      </c>
      <c r="H181" s="205" t="s">
        <v>5</v>
      </c>
      <c r="I181" s="201"/>
      <c r="L181" s="196"/>
      <c r="M181" s="202"/>
      <c r="N181" s="203"/>
      <c r="O181" s="203"/>
      <c r="P181" s="203"/>
      <c r="Q181" s="203"/>
      <c r="R181" s="203"/>
      <c r="S181" s="203"/>
      <c r="T181" s="204"/>
      <c r="AT181" s="205" t="s">
        <v>144</v>
      </c>
      <c r="AU181" s="205" t="s">
        <v>82</v>
      </c>
      <c r="AV181" s="12" t="s">
        <v>80</v>
      </c>
      <c r="AW181" s="12" t="s">
        <v>35</v>
      </c>
      <c r="AX181" s="12" t="s">
        <v>72</v>
      </c>
      <c r="AY181" s="205" t="s">
        <v>135</v>
      </c>
    </row>
    <row r="182" spans="2:65" s="11" customFormat="1" ht="13.5">
      <c r="B182" s="187"/>
      <c r="D182" s="188" t="s">
        <v>144</v>
      </c>
      <c r="E182" s="189" t="s">
        <v>5</v>
      </c>
      <c r="F182" s="190" t="s">
        <v>621</v>
      </c>
      <c r="H182" s="191">
        <v>17.82</v>
      </c>
      <c r="I182" s="192"/>
      <c r="L182" s="187"/>
      <c r="M182" s="193"/>
      <c r="N182" s="194"/>
      <c r="O182" s="194"/>
      <c r="P182" s="194"/>
      <c r="Q182" s="194"/>
      <c r="R182" s="194"/>
      <c r="S182" s="194"/>
      <c r="T182" s="195"/>
      <c r="AT182" s="189" t="s">
        <v>144</v>
      </c>
      <c r="AU182" s="189" t="s">
        <v>82</v>
      </c>
      <c r="AV182" s="11" t="s">
        <v>82</v>
      </c>
      <c r="AW182" s="11" t="s">
        <v>35</v>
      </c>
      <c r="AX182" s="11" t="s">
        <v>72</v>
      </c>
      <c r="AY182" s="189" t="s">
        <v>135</v>
      </c>
    </row>
    <row r="183" spans="2:65" s="12" customFormat="1" ht="13.5">
      <c r="B183" s="196"/>
      <c r="D183" s="188" t="s">
        <v>144</v>
      </c>
      <c r="E183" s="206" t="s">
        <v>5</v>
      </c>
      <c r="F183" s="207" t="s">
        <v>160</v>
      </c>
      <c r="H183" s="205" t="s">
        <v>5</v>
      </c>
      <c r="I183" s="201"/>
      <c r="L183" s="196"/>
      <c r="M183" s="202"/>
      <c r="N183" s="203"/>
      <c r="O183" s="203"/>
      <c r="P183" s="203"/>
      <c r="Q183" s="203"/>
      <c r="R183" s="203"/>
      <c r="S183" s="203"/>
      <c r="T183" s="204"/>
      <c r="AT183" s="205" t="s">
        <v>144</v>
      </c>
      <c r="AU183" s="205" t="s">
        <v>82</v>
      </c>
      <c r="AV183" s="12" t="s">
        <v>80</v>
      </c>
      <c r="AW183" s="12" t="s">
        <v>35</v>
      </c>
      <c r="AX183" s="12" t="s">
        <v>72</v>
      </c>
      <c r="AY183" s="205" t="s">
        <v>135</v>
      </c>
    </row>
    <row r="184" spans="2:65" s="11" customFormat="1" ht="13.5">
      <c r="B184" s="187"/>
      <c r="D184" s="188" t="s">
        <v>144</v>
      </c>
      <c r="E184" s="189" t="s">
        <v>5</v>
      </c>
      <c r="F184" s="190" t="s">
        <v>267</v>
      </c>
      <c r="H184" s="191">
        <v>1.76</v>
      </c>
      <c r="I184" s="192"/>
      <c r="L184" s="187"/>
      <c r="M184" s="193"/>
      <c r="N184" s="194"/>
      <c r="O184" s="194"/>
      <c r="P184" s="194"/>
      <c r="Q184" s="194"/>
      <c r="R184" s="194"/>
      <c r="S184" s="194"/>
      <c r="T184" s="195"/>
      <c r="AT184" s="189" t="s">
        <v>144</v>
      </c>
      <c r="AU184" s="189" t="s">
        <v>82</v>
      </c>
      <c r="AV184" s="11" t="s">
        <v>82</v>
      </c>
      <c r="AW184" s="11" t="s">
        <v>35</v>
      </c>
      <c r="AX184" s="11" t="s">
        <v>72</v>
      </c>
      <c r="AY184" s="189" t="s">
        <v>135</v>
      </c>
    </row>
    <row r="185" spans="2:65" s="13" customFormat="1" ht="13.5">
      <c r="B185" s="208"/>
      <c r="D185" s="188" t="s">
        <v>144</v>
      </c>
      <c r="E185" s="209" t="s">
        <v>5</v>
      </c>
      <c r="F185" s="210" t="s">
        <v>162</v>
      </c>
      <c r="H185" s="211">
        <v>46.448</v>
      </c>
      <c r="I185" s="212"/>
      <c r="L185" s="208"/>
      <c r="M185" s="213"/>
      <c r="N185" s="214"/>
      <c r="O185" s="214"/>
      <c r="P185" s="214"/>
      <c r="Q185" s="214"/>
      <c r="R185" s="214"/>
      <c r="S185" s="214"/>
      <c r="T185" s="215"/>
      <c r="AT185" s="216" t="s">
        <v>144</v>
      </c>
      <c r="AU185" s="216" t="s">
        <v>82</v>
      </c>
      <c r="AV185" s="13" t="s">
        <v>142</v>
      </c>
      <c r="AW185" s="13" t="s">
        <v>35</v>
      </c>
      <c r="AX185" s="13" t="s">
        <v>80</v>
      </c>
      <c r="AY185" s="216" t="s">
        <v>135</v>
      </c>
    </row>
    <row r="186" spans="2:65" s="12" customFormat="1" ht="13.5">
      <c r="B186" s="196"/>
      <c r="D186" s="197" t="s">
        <v>144</v>
      </c>
      <c r="E186" s="198" t="s">
        <v>5</v>
      </c>
      <c r="F186" s="199" t="s">
        <v>588</v>
      </c>
      <c r="H186" s="200" t="s">
        <v>5</v>
      </c>
      <c r="I186" s="201"/>
      <c r="L186" s="196"/>
      <c r="M186" s="202"/>
      <c r="N186" s="203"/>
      <c r="O186" s="203"/>
      <c r="P186" s="203"/>
      <c r="Q186" s="203"/>
      <c r="R186" s="203"/>
      <c r="S186" s="203"/>
      <c r="T186" s="204"/>
      <c r="AT186" s="205" t="s">
        <v>144</v>
      </c>
      <c r="AU186" s="205" t="s">
        <v>82</v>
      </c>
      <c r="AV186" s="12" t="s">
        <v>80</v>
      </c>
      <c r="AW186" s="12" t="s">
        <v>35</v>
      </c>
      <c r="AX186" s="12" t="s">
        <v>72</v>
      </c>
      <c r="AY186" s="205" t="s">
        <v>135</v>
      </c>
    </row>
    <row r="187" spans="2:65" s="1" customFormat="1" ht="22.5" customHeight="1">
      <c r="B187" s="174"/>
      <c r="C187" s="175" t="s">
        <v>268</v>
      </c>
      <c r="D187" s="175" t="s">
        <v>137</v>
      </c>
      <c r="E187" s="176" t="s">
        <v>269</v>
      </c>
      <c r="F187" s="177" t="s">
        <v>270</v>
      </c>
      <c r="G187" s="178" t="s">
        <v>271</v>
      </c>
      <c r="H187" s="179">
        <v>2</v>
      </c>
      <c r="I187" s="180"/>
      <c r="J187" s="181">
        <f>ROUND(I187*H187,2)</f>
        <v>0</v>
      </c>
      <c r="K187" s="177" t="s">
        <v>141</v>
      </c>
      <c r="L187" s="41"/>
      <c r="M187" s="182" t="s">
        <v>5</v>
      </c>
      <c r="N187" s="183" t="s">
        <v>43</v>
      </c>
      <c r="O187" s="42"/>
      <c r="P187" s="184">
        <f>O187*H187</f>
        <v>0</v>
      </c>
      <c r="Q187" s="184">
        <v>6.6E-3</v>
      </c>
      <c r="R187" s="184">
        <f>Q187*H187</f>
        <v>1.32E-2</v>
      </c>
      <c r="S187" s="184">
        <v>0</v>
      </c>
      <c r="T187" s="185">
        <f>S187*H187</f>
        <v>0</v>
      </c>
      <c r="AR187" s="24" t="s">
        <v>142</v>
      </c>
      <c r="AT187" s="24" t="s">
        <v>137</v>
      </c>
      <c r="AU187" s="24" t="s">
        <v>82</v>
      </c>
      <c r="AY187" s="24" t="s">
        <v>135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24" t="s">
        <v>80</v>
      </c>
      <c r="BK187" s="186">
        <f>ROUND(I187*H187,2)</f>
        <v>0</v>
      </c>
      <c r="BL187" s="24" t="s">
        <v>142</v>
      </c>
      <c r="BM187" s="24" t="s">
        <v>272</v>
      </c>
    </row>
    <row r="188" spans="2:65" s="11" customFormat="1" ht="13.5">
      <c r="B188" s="187"/>
      <c r="D188" s="188" t="s">
        <v>144</v>
      </c>
      <c r="E188" s="189" t="s">
        <v>5</v>
      </c>
      <c r="F188" s="190" t="s">
        <v>509</v>
      </c>
      <c r="H188" s="191">
        <v>2</v>
      </c>
      <c r="I188" s="192"/>
      <c r="L188" s="187"/>
      <c r="M188" s="193"/>
      <c r="N188" s="194"/>
      <c r="O188" s="194"/>
      <c r="P188" s="194"/>
      <c r="Q188" s="194"/>
      <c r="R188" s="194"/>
      <c r="S188" s="194"/>
      <c r="T188" s="195"/>
      <c r="AT188" s="189" t="s">
        <v>144</v>
      </c>
      <c r="AU188" s="189" t="s">
        <v>82</v>
      </c>
      <c r="AV188" s="11" t="s">
        <v>82</v>
      </c>
      <c r="AW188" s="11" t="s">
        <v>35</v>
      </c>
      <c r="AX188" s="11" t="s">
        <v>80</v>
      </c>
      <c r="AY188" s="189" t="s">
        <v>135</v>
      </c>
    </row>
    <row r="189" spans="2:65" s="12" customFormat="1" ht="13.5">
      <c r="B189" s="196"/>
      <c r="D189" s="197" t="s">
        <v>144</v>
      </c>
      <c r="E189" s="198" t="s">
        <v>5</v>
      </c>
      <c r="F189" s="199" t="s">
        <v>588</v>
      </c>
      <c r="H189" s="200" t="s">
        <v>5</v>
      </c>
      <c r="I189" s="201"/>
      <c r="L189" s="196"/>
      <c r="M189" s="202"/>
      <c r="N189" s="203"/>
      <c r="O189" s="203"/>
      <c r="P189" s="203"/>
      <c r="Q189" s="203"/>
      <c r="R189" s="203"/>
      <c r="S189" s="203"/>
      <c r="T189" s="204"/>
      <c r="AT189" s="205" t="s">
        <v>144</v>
      </c>
      <c r="AU189" s="205" t="s">
        <v>82</v>
      </c>
      <c r="AV189" s="12" t="s">
        <v>80</v>
      </c>
      <c r="AW189" s="12" t="s">
        <v>35</v>
      </c>
      <c r="AX189" s="12" t="s">
        <v>72</v>
      </c>
      <c r="AY189" s="205" t="s">
        <v>135</v>
      </c>
    </row>
    <row r="190" spans="2:65" s="1" customFormat="1" ht="22.5" customHeight="1">
      <c r="B190" s="174"/>
      <c r="C190" s="219" t="s">
        <v>273</v>
      </c>
      <c r="D190" s="219" t="s">
        <v>225</v>
      </c>
      <c r="E190" s="220" t="s">
        <v>274</v>
      </c>
      <c r="F190" s="221" t="s">
        <v>275</v>
      </c>
      <c r="G190" s="222" t="s">
        <v>271</v>
      </c>
      <c r="H190" s="223">
        <v>1</v>
      </c>
      <c r="I190" s="224"/>
      <c r="J190" s="225">
        <f>ROUND(I190*H190,2)</f>
        <v>0</v>
      </c>
      <c r="K190" s="221" t="s">
        <v>141</v>
      </c>
      <c r="L190" s="226"/>
      <c r="M190" s="227" t="s">
        <v>5</v>
      </c>
      <c r="N190" s="228" t="s">
        <v>43</v>
      </c>
      <c r="O190" s="42"/>
      <c r="P190" s="184">
        <f>O190*H190</f>
        <v>0</v>
      </c>
      <c r="Q190" s="184">
        <v>3.9E-2</v>
      </c>
      <c r="R190" s="184">
        <f>Q190*H190</f>
        <v>3.9E-2</v>
      </c>
      <c r="S190" s="184">
        <v>0</v>
      </c>
      <c r="T190" s="185">
        <f>S190*H190</f>
        <v>0</v>
      </c>
      <c r="AR190" s="24" t="s">
        <v>183</v>
      </c>
      <c r="AT190" s="24" t="s">
        <v>225</v>
      </c>
      <c r="AU190" s="24" t="s">
        <v>82</v>
      </c>
      <c r="AY190" s="24" t="s">
        <v>135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24" t="s">
        <v>80</v>
      </c>
      <c r="BK190" s="186">
        <f>ROUND(I190*H190,2)</f>
        <v>0</v>
      </c>
      <c r="BL190" s="24" t="s">
        <v>142</v>
      </c>
      <c r="BM190" s="24" t="s">
        <v>276</v>
      </c>
    </row>
    <row r="191" spans="2:65" s="1" customFormat="1" ht="22.5" customHeight="1">
      <c r="B191" s="174"/>
      <c r="C191" s="219" t="s">
        <v>277</v>
      </c>
      <c r="D191" s="219" t="s">
        <v>225</v>
      </c>
      <c r="E191" s="220" t="s">
        <v>622</v>
      </c>
      <c r="F191" s="221" t="s">
        <v>623</v>
      </c>
      <c r="G191" s="222" t="s">
        <v>271</v>
      </c>
      <c r="H191" s="223">
        <v>1</v>
      </c>
      <c r="I191" s="224"/>
      <c r="J191" s="225">
        <f>ROUND(I191*H191,2)</f>
        <v>0</v>
      </c>
      <c r="K191" s="221" t="s">
        <v>141</v>
      </c>
      <c r="L191" s="226"/>
      <c r="M191" s="227" t="s">
        <v>5</v>
      </c>
      <c r="N191" s="228" t="s">
        <v>43</v>
      </c>
      <c r="O191" s="42"/>
      <c r="P191" s="184">
        <f>O191*H191</f>
        <v>0</v>
      </c>
      <c r="Q191" s="184">
        <v>5.0999999999999997E-2</v>
      </c>
      <c r="R191" s="184">
        <f>Q191*H191</f>
        <v>5.0999999999999997E-2</v>
      </c>
      <c r="S191" s="184">
        <v>0</v>
      </c>
      <c r="T191" s="185">
        <f>S191*H191</f>
        <v>0</v>
      </c>
      <c r="AR191" s="24" t="s">
        <v>183</v>
      </c>
      <c r="AT191" s="24" t="s">
        <v>225</v>
      </c>
      <c r="AU191" s="24" t="s">
        <v>82</v>
      </c>
      <c r="AY191" s="24" t="s">
        <v>135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24" t="s">
        <v>80</v>
      </c>
      <c r="BK191" s="186">
        <f>ROUND(I191*H191,2)</f>
        <v>0</v>
      </c>
      <c r="BL191" s="24" t="s">
        <v>142</v>
      </c>
      <c r="BM191" s="24" t="s">
        <v>624</v>
      </c>
    </row>
    <row r="192" spans="2:65" s="1" customFormat="1" ht="22.5" customHeight="1">
      <c r="B192" s="174"/>
      <c r="C192" s="175" t="s">
        <v>281</v>
      </c>
      <c r="D192" s="175" t="s">
        <v>137</v>
      </c>
      <c r="E192" s="176" t="s">
        <v>278</v>
      </c>
      <c r="F192" s="177" t="s">
        <v>279</v>
      </c>
      <c r="G192" s="178" t="s">
        <v>271</v>
      </c>
      <c r="H192" s="179">
        <v>6</v>
      </c>
      <c r="I192" s="180"/>
      <c r="J192" s="181">
        <f>ROUND(I192*H192,2)</f>
        <v>0</v>
      </c>
      <c r="K192" s="177" t="s">
        <v>141</v>
      </c>
      <c r="L192" s="41"/>
      <c r="M192" s="182" t="s">
        <v>5</v>
      </c>
      <c r="N192" s="183" t="s">
        <v>43</v>
      </c>
      <c r="O192" s="42"/>
      <c r="P192" s="184">
        <f>O192*H192</f>
        <v>0</v>
      </c>
      <c r="Q192" s="184">
        <v>6.6E-3</v>
      </c>
      <c r="R192" s="184">
        <f>Q192*H192</f>
        <v>3.9599999999999996E-2</v>
      </c>
      <c r="S192" s="184">
        <v>0</v>
      </c>
      <c r="T192" s="185">
        <f>S192*H192</f>
        <v>0</v>
      </c>
      <c r="AR192" s="24" t="s">
        <v>142</v>
      </c>
      <c r="AT192" s="24" t="s">
        <v>137</v>
      </c>
      <c r="AU192" s="24" t="s">
        <v>82</v>
      </c>
      <c r="AY192" s="24" t="s">
        <v>135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24" t="s">
        <v>80</v>
      </c>
      <c r="BK192" s="186">
        <f>ROUND(I192*H192,2)</f>
        <v>0</v>
      </c>
      <c r="BL192" s="24" t="s">
        <v>142</v>
      </c>
      <c r="BM192" s="24" t="s">
        <v>280</v>
      </c>
    </row>
    <row r="193" spans="2:65" s="11" customFormat="1" ht="13.5">
      <c r="B193" s="187"/>
      <c r="D193" s="188" t="s">
        <v>144</v>
      </c>
      <c r="E193" s="189" t="s">
        <v>5</v>
      </c>
      <c r="F193" s="190" t="s">
        <v>173</v>
      </c>
      <c r="H193" s="191">
        <v>6</v>
      </c>
      <c r="I193" s="192"/>
      <c r="L193" s="187"/>
      <c r="M193" s="193"/>
      <c r="N193" s="194"/>
      <c r="O193" s="194"/>
      <c r="P193" s="194"/>
      <c r="Q193" s="194"/>
      <c r="R193" s="194"/>
      <c r="S193" s="194"/>
      <c r="T193" s="195"/>
      <c r="AT193" s="189" t="s">
        <v>144</v>
      </c>
      <c r="AU193" s="189" t="s">
        <v>82</v>
      </c>
      <c r="AV193" s="11" t="s">
        <v>82</v>
      </c>
      <c r="AW193" s="11" t="s">
        <v>35</v>
      </c>
      <c r="AX193" s="11" t="s">
        <v>80</v>
      </c>
      <c r="AY193" s="189" t="s">
        <v>135</v>
      </c>
    </row>
    <row r="194" spans="2:65" s="12" customFormat="1" ht="13.5">
      <c r="B194" s="196"/>
      <c r="D194" s="197" t="s">
        <v>144</v>
      </c>
      <c r="E194" s="198" t="s">
        <v>5</v>
      </c>
      <c r="F194" s="199" t="s">
        <v>588</v>
      </c>
      <c r="H194" s="200" t="s">
        <v>5</v>
      </c>
      <c r="I194" s="201"/>
      <c r="L194" s="196"/>
      <c r="M194" s="202"/>
      <c r="N194" s="203"/>
      <c r="O194" s="203"/>
      <c r="P194" s="203"/>
      <c r="Q194" s="203"/>
      <c r="R194" s="203"/>
      <c r="S194" s="203"/>
      <c r="T194" s="204"/>
      <c r="AT194" s="205" t="s">
        <v>144</v>
      </c>
      <c r="AU194" s="205" t="s">
        <v>82</v>
      </c>
      <c r="AV194" s="12" t="s">
        <v>80</v>
      </c>
      <c r="AW194" s="12" t="s">
        <v>35</v>
      </c>
      <c r="AX194" s="12" t="s">
        <v>72</v>
      </c>
      <c r="AY194" s="205" t="s">
        <v>135</v>
      </c>
    </row>
    <row r="195" spans="2:65" s="1" customFormat="1" ht="22.5" customHeight="1">
      <c r="B195" s="174"/>
      <c r="C195" s="219" t="s">
        <v>286</v>
      </c>
      <c r="D195" s="219" t="s">
        <v>225</v>
      </c>
      <c r="E195" s="220" t="s">
        <v>282</v>
      </c>
      <c r="F195" s="221" t="s">
        <v>283</v>
      </c>
      <c r="G195" s="222" t="s">
        <v>271</v>
      </c>
      <c r="H195" s="223">
        <v>6</v>
      </c>
      <c r="I195" s="224"/>
      <c r="J195" s="225">
        <f>ROUND(I195*H195,2)</f>
        <v>0</v>
      </c>
      <c r="K195" s="221" t="s">
        <v>5</v>
      </c>
      <c r="L195" s="226"/>
      <c r="M195" s="227" t="s">
        <v>5</v>
      </c>
      <c r="N195" s="228" t="s">
        <v>43</v>
      </c>
      <c r="O195" s="42"/>
      <c r="P195" s="184">
        <f>O195*H195</f>
        <v>0</v>
      </c>
      <c r="Q195" s="184">
        <v>6.4000000000000001E-2</v>
      </c>
      <c r="R195" s="184">
        <f>Q195*H195</f>
        <v>0.38400000000000001</v>
      </c>
      <c r="S195" s="184">
        <v>0</v>
      </c>
      <c r="T195" s="185">
        <f>S195*H195</f>
        <v>0</v>
      </c>
      <c r="AR195" s="24" t="s">
        <v>183</v>
      </c>
      <c r="AT195" s="24" t="s">
        <v>225</v>
      </c>
      <c r="AU195" s="24" t="s">
        <v>82</v>
      </c>
      <c r="AY195" s="24" t="s">
        <v>135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0</v>
      </c>
      <c r="BH195" s="186">
        <f>IF(N195="sníž. přenesená",J195,0)</f>
        <v>0</v>
      </c>
      <c r="BI195" s="186">
        <f>IF(N195="nulová",J195,0)</f>
        <v>0</v>
      </c>
      <c r="BJ195" s="24" t="s">
        <v>80</v>
      </c>
      <c r="BK195" s="186">
        <f>ROUND(I195*H195,2)</f>
        <v>0</v>
      </c>
      <c r="BL195" s="24" t="s">
        <v>142</v>
      </c>
      <c r="BM195" s="24" t="s">
        <v>284</v>
      </c>
    </row>
    <row r="196" spans="2:65" s="10" customFormat="1" ht="29.85" customHeight="1">
      <c r="B196" s="160"/>
      <c r="D196" s="171" t="s">
        <v>71</v>
      </c>
      <c r="E196" s="172" t="s">
        <v>183</v>
      </c>
      <c r="F196" s="172" t="s">
        <v>285</v>
      </c>
      <c r="I196" s="163"/>
      <c r="J196" s="173">
        <f>BK196</f>
        <v>0</v>
      </c>
      <c r="L196" s="160"/>
      <c r="M196" s="165"/>
      <c r="N196" s="166"/>
      <c r="O196" s="166"/>
      <c r="P196" s="167">
        <f>SUM(P197:P248)</f>
        <v>0</v>
      </c>
      <c r="Q196" s="166"/>
      <c r="R196" s="167">
        <f>SUM(R197:R248)</f>
        <v>38.265787999999993</v>
      </c>
      <c r="S196" s="166"/>
      <c r="T196" s="168">
        <f>SUM(T197:T248)</f>
        <v>0</v>
      </c>
      <c r="AR196" s="161" t="s">
        <v>80</v>
      </c>
      <c r="AT196" s="169" t="s">
        <v>71</v>
      </c>
      <c r="AU196" s="169" t="s">
        <v>80</v>
      </c>
      <c r="AY196" s="161" t="s">
        <v>135</v>
      </c>
      <c r="BK196" s="170">
        <f>SUM(BK197:BK248)</f>
        <v>0</v>
      </c>
    </row>
    <row r="197" spans="2:65" s="1" customFormat="1" ht="31.5" customHeight="1">
      <c r="B197" s="174"/>
      <c r="C197" s="175" t="s">
        <v>291</v>
      </c>
      <c r="D197" s="175" t="s">
        <v>137</v>
      </c>
      <c r="E197" s="176" t="s">
        <v>287</v>
      </c>
      <c r="F197" s="177" t="s">
        <v>288</v>
      </c>
      <c r="G197" s="178" t="s">
        <v>257</v>
      </c>
      <c r="H197" s="179">
        <v>198</v>
      </c>
      <c r="I197" s="180"/>
      <c r="J197" s="181">
        <f>ROUND(I197*H197,2)</f>
        <v>0</v>
      </c>
      <c r="K197" s="177" t="s">
        <v>141</v>
      </c>
      <c r="L197" s="41"/>
      <c r="M197" s="182" t="s">
        <v>5</v>
      </c>
      <c r="N197" s="183" t="s">
        <v>43</v>
      </c>
      <c r="O197" s="42"/>
      <c r="P197" s="184">
        <f>O197*H197</f>
        <v>0</v>
      </c>
      <c r="Q197" s="184">
        <v>1.0000000000000001E-5</v>
      </c>
      <c r="R197" s="184">
        <f>Q197*H197</f>
        <v>1.98E-3</v>
      </c>
      <c r="S197" s="184">
        <v>0</v>
      </c>
      <c r="T197" s="185">
        <f>S197*H197</f>
        <v>0</v>
      </c>
      <c r="AR197" s="24" t="s">
        <v>142</v>
      </c>
      <c r="AT197" s="24" t="s">
        <v>137</v>
      </c>
      <c r="AU197" s="24" t="s">
        <v>82</v>
      </c>
      <c r="AY197" s="24" t="s">
        <v>135</v>
      </c>
      <c r="BE197" s="186">
        <f>IF(N197="základní",J197,0)</f>
        <v>0</v>
      </c>
      <c r="BF197" s="186">
        <f>IF(N197="snížená",J197,0)</f>
        <v>0</v>
      </c>
      <c r="BG197" s="186">
        <f>IF(N197="zákl. přenesená",J197,0)</f>
        <v>0</v>
      </c>
      <c r="BH197" s="186">
        <f>IF(N197="sníž. přenesená",J197,0)</f>
        <v>0</v>
      </c>
      <c r="BI197" s="186">
        <f>IF(N197="nulová",J197,0)</f>
        <v>0</v>
      </c>
      <c r="BJ197" s="24" t="s">
        <v>80</v>
      </c>
      <c r="BK197" s="186">
        <f>ROUND(I197*H197,2)</f>
        <v>0</v>
      </c>
      <c r="BL197" s="24" t="s">
        <v>142</v>
      </c>
      <c r="BM197" s="24" t="s">
        <v>289</v>
      </c>
    </row>
    <row r="198" spans="2:65" s="11" customFormat="1" ht="13.5">
      <c r="B198" s="187"/>
      <c r="D198" s="188" t="s">
        <v>144</v>
      </c>
      <c r="E198" s="189" t="s">
        <v>5</v>
      </c>
      <c r="F198" s="190" t="s">
        <v>290</v>
      </c>
      <c r="H198" s="191">
        <v>198</v>
      </c>
      <c r="I198" s="192"/>
      <c r="L198" s="187"/>
      <c r="M198" s="193"/>
      <c r="N198" s="194"/>
      <c r="O198" s="194"/>
      <c r="P198" s="194"/>
      <c r="Q198" s="194"/>
      <c r="R198" s="194"/>
      <c r="S198" s="194"/>
      <c r="T198" s="195"/>
      <c r="AT198" s="189" t="s">
        <v>144</v>
      </c>
      <c r="AU198" s="189" t="s">
        <v>82</v>
      </c>
      <c r="AV198" s="11" t="s">
        <v>82</v>
      </c>
      <c r="AW198" s="11" t="s">
        <v>35</v>
      </c>
      <c r="AX198" s="11" t="s">
        <v>80</v>
      </c>
      <c r="AY198" s="189" t="s">
        <v>135</v>
      </c>
    </row>
    <row r="199" spans="2:65" s="12" customFormat="1" ht="13.5">
      <c r="B199" s="196"/>
      <c r="D199" s="197" t="s">
        <v>144</v>
      </c>
      <c r="E199" s="198" t="s">
        <v>5</v>
      </c>
      <c r="F199" s="199" t="s">
        <v>338</v>
      </c>
      <c r="H199" s="200" t="s">
        <v>5</v>
      </c>
      <c r="I199" s="201"/>
      <c r="L199" s="196"/>
      <c r="M199" s="202"/>
      <c r="N199" s="203"/>
      <c r="O199" s="203"/>
      <c r="P199" s="203"/>
      <c r="Q199" s="203"/>
      <c r="R199" s="203"/>
      <c r="S199" s="203"/>
      <c r="T199" s="204"/>
      <c r="AT199" s="205" t="s">
        <v>144</v>
      </c>
      <c r="AU199" s="205" t="s">
        <v>82</v>
      </c>
      <c r="AV199" s="12" t="s">
        <v>80</v>
      </c>
      <c r="AW199" s="12" t="s">
        <v>35</v>
      </c>
      <c r="AX199" s="12" t="s">
        <v>72</v>
      </c>
      <c r="AY199" s="205" t="s">
        <v>135</v>
      </c>
    </row>
    <row r="200" spans="2:65" s="1" customFormat="1" ht="22.5" customHeight="1">
      <c r="B200" s="174"/>
      <c r="C200" s="219" t="s">
        <v>296</v>
      </c>
      <c r="D200" s="219" t="s">
        <v>225</v>
      </c>
      <c r="E200" s="220" t="s">
        <v>292</v>
      </c>
      <c r="F200" s="221" t="s">
        <v>293</v>
      </c>
      <c r="G200" s="222" t="s">
        <v>271</v>
      </c>
      <c r="H200" s="223">
        <v>33.99</v>
      </c>
      <c r="I200" s="224"/>
      <c r="J200" s="225">
        <f>ROUND(I200*H200,2)</f>
        <v>0</v>
      </c>
      <c r="K200" s="221" t="s">
        <v>5</v>
      </c>
      <c r="L200" s="226"/>
      <c r="M200" s="227" t="s">
        <v>5</v>
      </c>
      <c r="N200" s="228" t="s">
        <v>43</v>
      </c>
      <c r="O200" s="42"/>
      <c r="P200" s="184">
        <f>O200*H200</f>
        <v>0</v>
      </c>
      <c r="Q200" s="184">
        <v>1.5100000000000001E-2</v>
      </c>
      <c r="R200" s="184">
        <f>Q200*H200</f>
        <v>0.51324900000000007</v>
      </c>
      <c r="S200" s="184">
        <v>0</v>
      </c>
      <c r="T200" s="185">
        <f>S200*H200</f>
        <v>0</v>
      </c>
      <c r="AR200" s="24" t="s">
        <v>183</v>
      </c>
      <c r="AT200" s="24" t="s">
        <v>225</v>
      </c>
      <c r="AU200" s="24" t="s">
        <v>82</v>
      </c>
      <c r="AY200" s="24" t="s">
        <v>135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24" t="s">
        <v>80</v>
      </c>
      <c r="BK200" s="186">
        <f>ROUND(I200*H200,2)</f>
        <v>0</v>
      </c>
      <c r="BL200" s="24" t="s">
        <v>142</v>
      </c>
      <c r="BM200" s="24" t="s">
        <v>294</v>
      </c>
    </row>
    <row r="201" spans="2:65" s="11" customFormat="1" ht="13.5">
      <c r="B201" s="187"/>
      <c r="D201" s="197" t="s">
        <v>144</v>
      </c>
      <c r="E201" s="237" t="s">
        <v>5</v>
      </c>
      <c r="F201" s="217" t="s">
        <v>295</v>
      </c>
      <c r="H201" s="218">
        <v>33.99</v>
      </c>
      <c r="I201" s="192"/>
      <c r="L201" s="187"/>
      <c r="M201" s="193"/>
      <c r="N201" s="194"/>
      <c r="O201" s="194"/>
      <c r="P201" s="194"/>
      <c r="Q201" s="194"/>
      <c r="R201" s="194"/>
      <c r="S201" s="194"/>
      <c r="T201" s="195"/>
      <c r="AT201" s="189" t="s">
        <v>144</v>
      </c>
      <c r="AU201" s="189" t="s">
        <v>82</v>
      </c>
      <c r="AV201" s="11" t="s">
        <v>82</v>
      </c>
      <c r="AW201" s="11" t="s">
        <v>35</v>
      </c>
      <c r="AX201" s="11" t="s">
        <v>80</v>
      </c>
      <c r="AY201" s="189" t="s">
        <v>135</v>
      </c>
    </row>
    <row r="202" spans="2:65" s="1" customFormat="1" ht="31.5" customHeight="1">
      <c r="B202" s="174"/>
      <c r="C202" s="175" t="s">
        <v>301</v>
      </c>
      <c r="D202" s="175" t="s">
        <v>137</v>
      </c>
      <c r="E202" s="176" t="s">
        <v>520</v>
      </c>
      <c r="F202" s="177" t="s">
        <v>521</v>
      </c>
      <c r="G202" s="178" t="s">
        <v>257</v>
      </c>
      <c r="H202" s="179">
        <v>6</v>
      </c>
      <c r="I202" s="180"/>
      <c r="J202" s="181">
        <f>ROUND(I202*H202,2)</f>
        <v>0</v>
      </c>
      <c r="K202" s="177" t="s">
        <v>141</v>
      </c>
      <c r="L202" s="41"/>
      <c r="M202" s="182" t="s">
        <v>5</v>
      </c>
      <c r="N202" s="183" t="s">
        <v>43</v>
      </c>
      <c r="O202" s="42"/>
      <c r="P202" s="184">
        <f>O202*H202</f>
        <v>0</v>
      </c>
      <c r="Q202" s="184">
        <v>2.0000000000000002E-5</v>
      </c>
      <c r="R202" s="184">
        <f>Q202*H202</f>
        <v>1.2000000000000002E-4</v>
      </c>
      <c r="S202" s="184">
        <v>0</v>
      </c>
      <c r="T202" s="185">
        <f>S202*H202</f>
        <v>0</v>
      </c>
      <c r="AR202" s="24" t="s">
        <v>142</v>
      </c>
      <c r="AT202" s="24" t="s">
        <v>137</v>
      </c>
      <c r="AU202" s="24" t="s">
        <v>82</v>
      </c>
      <c r="AY202" s="24" t="s">
        <v>135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24" t="s">
        <v>80</v>
      </c>
      <c r="BK202" s="186">
        <f>ROUND(I202*H202,2)</f>
        <v>0</v>
      </c>
      <c r="BL202" s="24" t="s">
        <v>142</v>
      </c>
      <c r="BM202" s="24" t="s">
        <v>625</v>
      </c>
    </row>
    <row r="203" spans="2:65" s="11" customFormat="1" ht="13.5">
      <c r="B203" s="187"/>
      <c r="D203" s="188" t="s">
        <v>144</v>
      </c>
      <c r="E203" s="189" t="s">
        <v>5</v>
      </c>
      <c r="F203" s="190" t="s">
        <v>173</v>
      </c>
      <c r="H203" s="191">
        <v>6</v>
      </c>
      <c r="I203" s="192"/>
      <c r="L203" s="187"/>
      <c r="M203" s="193"/>
      <c r="N203" s="194"/>
      <c r="O203" s="194"/>
      <c r="P203" s="194"/>
      <c r="Q203" s="194"/>
      <c r="R203" s="194"/>
      <c r="S203" s="194"/>
      <c r="T203" s="195"/>
      <c r="AT203" s="189" t="s">
        <v>144</v>
      </c>
      <c r="AU203" s="189" t="s">
        <v>82</v>
      </c>
      <c r="AV203" s="11" t="s">
        <v>82</v>
      </c>
      <c r="AW203" s="11" t="s">
        <v>35</v>
      </c>
      <c r="AX203" s="11" t="s">
        <v>80</v>
      </c>
      <c r="AY203" s="189" t="s">
        <v>135</v>
      </c>
    </row>
    <row r="204" spans="2:65" s="12" customFormat="1" ht="13.5">
      <c r="B204" s="196"/>
      <c r="D204" s="197" t="s">
        <v>144</v>
      </c>
      <c r="E204" s="198" t="s">
        <v>5</v>
      </c>
      <c r="F204" s="199" t="s">
        <v>588</v>
      </c>
      <c r="H204" s="200" t="s">
        <v>5</v>
      </c>
      <c r="I204" s="201"/>
      <c r="L204" s="196"/>
      <c r="M204" s="202"/>
      <c r="N204" s="203"/>
      <c r="O204" s="203"/>
      <c r="P204" s="203"/>
      <c r="Q204" s="203"/>
      <c r="R204" s="203"/>
      <c r="S204" s="203"/>
      <c r="T204" s="204"/>
      <c r="AT204" s="205" t="s">
        <v>144</v>
      </c>
      <c r="AU204" s="205" t="s">
        <v>82</v>
      </c>
      <c r="AV204" s="12" t="s">
        <v>80</v>
      </c>
      <c r="AW204" s="12" t="s">
        <v>35</v>
      </c>
      <c r="AX204" s="12" t="s">
        <v>72</v>
      </c>
      <c r="AY204" s="205" t="s">
        <v>135</v>
      </c>
    </row>
    <row r="205" spans="2:65" s="1" customFormat="1" ht="22.5" customHeight="1">
      <c r="B205" s="174"/>
      <c r="C205" s="219" t="s">
        <v>306</v>
      </c>
      <c r="D205" s="219" t="s">
        <v>225</v>
      </c>
      <c r="E205" s="220" t="s">
        <v>523</v>
      </c>
      <c r="F205" s="221" t="s">
        <v>524</v>
      </c>
      <c r="G205" s="222" t="s">
        <v>271</v>
      </c>
      <c r="H205" s="223">
        <v>1.03</v>
      </c>
      <c r="I205" s="224"/>
      <c r="J205" s="225">
        <f>ROUND(I205*H205,2)</f>
        <v>0</v>
      </c>
      <c r="K205" s="221" t="s">
        <v>5</v>
      </c>
      <c r="L205" s="226"/>
      <c r="M205" s="227" t="s">
        <v>5</v>
      </c>
      <c r="N205" s="228" t="s">
        <v>43</v>
      </c>
      <c r="O205" s="42"/>
      <c r="P205" s="184">
        <f>O205*H205</f>
        <v>0</v>
      </c>
      <c r="Q205" s="184">
        <v>1.5100000000000001E-2</v>
      </c>
      <c r="R205" s="184">
        <f>Q205*H205</f>
        <v>1.5553000000000001E-2</v>
      </c>
      <c r="S205" s="184">
        <v>0</v>
      </c>
      <c r="T205" s="185">
        <f>S205*H205</f>
        <v>0</v>
      </c>
      <c r="AR205" s="24" t="s">
        <v>183</v>
      </c>
      <c r="AT205" s="24" t="s">
        <v>225</v>
      </c>
      <c r="AU205" s="24" t="s">
        <v>82</v>
      </c>
      <c r="AY205" s="24" t="s">
        <v>135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24" t="s">
        <v>80</v>
      </c>
      <c r="BK205" s="186">
        <f>ROUND(I205*H205,2)</f>
        <v>0</v>
      </c>
      <c r="BL205" s="24" t="s">
        <v>142</v>
      </c>
      <c r="BM205" s="24" t="s">
        <v>626</v>
      </c>
    </row>
    <row r="206" spans="2:65" s="11" customFormat="1" ht="13.5">
      <c r="B206" s="187"/>
      <c r="D206" s="197" t="s">
        <v>144</v>
      </c>
      <c r="E206" s="237" t="s">
        <v>5</v>
      </c>
      <c r="F206" s="217" t="s">
        <v>627</v>
      </c>
      <c r="H206" s="218">
        <v>1.03</v>
      </c>
      <c r="I206" s="192"/>
      <c r="L206" s="187"/>
      <c r="M206" s="193"/>
      <c r="N206" s="194"/>
      <c r="O206" s="194"/>
      <c r="P206" s="194"/>
      <c r="Q206" s="194"/>
      <c r="R206" s="194"/>
      <c r="S206" s="194"/>
      <c r="T206" s="195"/>
      <c r="AT206" s="189" t="s">
        <v>144</v>
      </c>
      <c r="AU206" s="189" t="s">
        <v>82</v>
      </c>
      <c r="AV206" s="11" t="s">
        <v>82</v>
      </c>
      <c r="AW206" s="11" t="s">
        <v>35</v>
      </c>
      <c r="AX206" s="11" t="s">
        <v>80</v>
      </c>
      <c r="AY206" s="189" t="s">
        <v>135</v>
      </c>
    </row>
    <row r="207" spans="2:65" s="1" customFormat="1" ht="31.5" customHeight="1">
      <c r="B207" s="174"/>
      <c r="C207" s="175" t="s">
        <v>311</v>
      </c>
      <c r="D207" s="175" t="s">
        <v>137</v>
      </c>
      <c r="E207" s="176" t="s">
        <v>297</v>
      </c>
      <c r="F207" s="177" t="s">
        <v>298</v>
      </c>
      <c r="G207" s="178" t="s">
        <v>257</v>
      </c>
      <c r="H207" s="179">
        <v>201.6</v>
      </c>
      <c r="I207" s="180"/>
      <c r="J207" s="181">
        <f>ROUND(I207*H207,2)</f>
        <v>0</v>
      </c>
      <c r="K207" s="177" t="s">
        <v>141</v>
      </c>
      <c r="L207" s="41"/>
      <c r="M207" s="182" t="s">
        <v>5</v>
      </c>
      <c r="N207" s="183" t="s">
        <v>43</v>
      </c>
      <c r="O207" s="42"/>
      <c r="P207" s="184">
        <f>O207*H207</f>
        <v>0</v>
      </c>
      <c r="Q207" s="184">
        <v>4.0000000000000003E-5</v>
      </c>
      <c r="R207" s="184">
        <f>Q207*H207</f>
        <v>8.064E-3</v>
      </c>
      <c r="S207" s="184">
        <v>0</v>
      </c>
      <c r="T207" s="185">
        <f>S207*H207</f>
        <v>0</v>
      </c>
      <c r="AR207" s="24" t="s">
        <v>142</v>
      </c>
      <c r="AT207" s="24" t="s">
        <v>137</v>
      </c>
      <c r="AU207" s="24" t="s">
        <v>82</v>
      </c>
      <c r="AY207" s="24" t="s">
        <v>135</v>
      </c>
      <c r="BE207" s="186">
        <f>IF(N207="základní",J207,0)</f>
        <v>0</v>
      </c>
      <c r="BF207" s="186">
        <f>IF(N207="snížená",J207,0)</f>
        <v>0</v>
      </c>
      <c r="BG207" s="186">
        <f>IF(N207="zákl. přenesená",J207,0)</f>
        <v>0</v>
      </c>
      <c r="BH207" s="186">
        <f>IF(N207="sníž. přenesená",J207,0)</f>
        <v>0</v>
      </c>
      <c r="BI207" s="186">
        <f>IF(N207="nulová",J207,0)</f>
        <v>0</v>
      </c>
      <c r="BJ207" s="24" t="s">
        <v>80</v>
      </c>
      <c r="BK207" s="186">
        <f>ROUND(I207*H207,2)</f>
        <v>0</v>
      </c>
      <c r="BL207" s="24" t="s">
        <v>142</v>
      </c>
      <c r="BM207" s="24" t="s">
        <v>299</v>
      </c>
    </row>
    <row r="208" spans="2:65" s="11" customFormat="1" ht="13.5">
      <c r="B208" s="187"/>
      <c r="D208" s="188" t="s">
        <v>144</v>
      </c>
      <c r="E208" s="189" t="s">
        <v>5</v>
      </c>
      <c r="F208" s="190" t="s">
        <v>628</v>
      </c>
      <c r="H208" s="191">
        <v>201.6</v>
      </c>
      <c r="I208" s="192"/>
      <c r="L208" s="187"/>
      <c r="M208" s="193"/>
      <c r="N208" s="194"/>
      <c r="O208" s="194"/>
      <c r="P208" s="194"/>
      <c r="Q208" s="194"/>
      <c r="R208" s="194"/>
      <c r="S208" s="194"/>
      <c r="T208" s="195"/>
      <c r="AT208" s="189" t="s">
        <v>144</v>
      </c>
      <c r="AU208" s="189" t="s">
        <v>82</v>
      </c>
      <c r="AV208" s="11" t="s">
        <v>82</v>
      </c>
      <c r="AW208" s="11" t="s">
        <v>35</v>
      </c>
      <c r="AX208" s="11" t="s">
        <v>80</v>
      </c>
      <c r="AY208" s="189" t="s">
        <v>135</v>
      </c>
    </row>
    <row r="209" spans="2:65" s="12" customFormat="1" ht="13.5">
      <c r="B209" s="196"/>
      <c r="D209" s="197" t="s">
        <v>144</v>
      </c>
      <c r="E209" s="198" t="s">
        <v>5</v>
      </c>
      <c r="F209" s="199" t="s">
        <v>588</v>
      </c>
      <c r="H209" s="200" t="s">
        <v>5</v>
      </c>
      <c r="I209" s="201"/>
      <c r="L209" s="196"/>
      <c r="M209" s="202"/>
      <c r="N209" s="203"/>
      <c r="O209" s="203"/>
      <c r="P209" s="203"/>
      <c r="Q209" s="203"/>
      <c r="R209" s="203"/>
      <c r="S209" s="203"/>
      <c r="T209" s="204"/>
      <c r="AT209" s="205" t="s">
        <v>144</v>
      </c>
      <c r="AU209" s="205" t="s">
        <v>82</v>
      </c>
      <c r="AV209" s="12" t="s">
        <v>80</v>
      </c>
      <c r="AW209" s="12" t="s">
        <v>35</v>
      </c>
      <c r="AX209" s="12" t="s">
        <v>72</v>
      </c>
      <c r="AY209" s="205" t="s">
        <v>135</v>
      </c>
    </row>
    <row r="210" spans="2:65" s="1" customFormat="1" ht="22.5" customHeight="1">
      <c r="B210" s="174"/>
      <c r="C210" s="219" t="s">
        <v>315</v>
      </c>
      <c r="D210" s="219" t="s">
        <v>225</v>
      </c>
      <c r="E210" s="220" t="s">
        <v>302</v>
      </c>
      <c r="F210" s="221" t="s">
        <v>303</v>
      </c>
      <c r="G210" s="222" t="s">
        <v>271</v>
      </c>
      <c r="H210" s="223">
        <v>34.607999999999997</v>
      </c>
      <c r="I210" s="224"/>
      <c r="J210" s="225">
        <f>ROUND(I210*H210,2)</f>
        <v>0</v>
      </c>
      <c r="K210" s="221" t="s">
        <v>5</v>
      </c>
      <c r="L210" s="226"/>
      <c r="M210" s="227" t="s">
        <v>5</v>
      </c>
      <c r="N210" s="228" t="s">
        <v>43</v>
      </c>
      <c r="O210" s="42"/>
      <c r="P210" s="184">
        <f>O210*H210</f>
        <v>0</v>
      </c>
      <c r="Q210" s="184">
        <v>4.9000000000000002E-2</v>
      </c>
      <c r="R210" s="184">
        <f>Q210*H210</f>
        <v>1.695792</v>
      </c>
      <c r="S210" s="184">
        <v>0</v>
      </c>
      <c r="T210" s="185">
        <f>S210*H210</f>
        <v>0</v>
      </c>
      <c r="AR210" s="24" t="s">
        <v>183</v>
      </c>
      <c r="AT210" s="24" t="s">
        <v>225</v>
      </c>
      <c r="AU210" s="24" t="s">
        <v>82</v>
      </c>
      <c r="AY210" s="24" t="s">
        <v>135</v>
      </c>
      <c r="BE210" s="186">
        <f>IF(N210="základní",J210,0)</f>
        <v>0</v>
      </c>
      <c r="BF210" s="186">
        <f>IF(N210="snížená",J210,0)</f>
        <v>0</v>
      </c>
      <c r="BG210" s="186">
        <f>IF(N210="zákl. přenesená",J210,0)</f>
        <v>0</v>
      </c>
      <c r="BH210" s="186">
        <f>IF(N210="sníž. přenesená",J210,0)</f>
        <v>0</v>
      </c>
      <c r="BI210" s="186">
        <f>IF(N210="nulová",J210,0)</f>
        <v>0</v>
      </c>
      <c r="BJ210" s="24" t="s">
        <v>80</v>
      </c>
      <c r="BK210" s="186">
        <f>ROUND(I210*H210,2)</f>
        <v>0</v>
      </c>
      <c r="BL210" s="24" t="s">
        <v>142</v>
      </c>
      <c r="BM210" s="24" t="s">
        <v>304</v>
      </c>
    </row>
    <row r="211" spans="2:65" s="11" customFormat="1" ht="13.5">
      <c r="B211" s="187"/>
      <c r="D211" s="197" t="s">
        <v>144</v>
      </c>
      <c r="E211" s="237" t="s">
        <v>5</v>
      </c>
      <c r="F211" s="217" t="s">
        <v>629</v>
      </c>
      <c r="H211" s="218">
        <v>34.607999999999997</v>
      </c>
      <c r="I211" s="192"/>
      <c r="L211" s="187"/>
      <c r="M211" s="193"/>
      <c r="N211" s="194"/>
      <c r="O211" s="194"/>
      <c r="P211" s="194"/>
      <c r="Q211" s="194"/>
      <c r="R211" s="194"/>
      <c r="S211" s="194"/>
      <c r="T211" s="195"/>
      <c r="AT211" s="189" t="s">
        <v>144</v>
      </c>
      <c r="AU211" s="189" t="s">
        <v>82</v>
      </c>
      <c r="AV211" s="11" t="s">
        <v>82</v>
      </c>
      <c r="AW211" s="11" t="s">
        <v>35</v>
      </c>
      <c r="AX211" s="11" t="s">
        <v>80</v>
      </c>
      <c r="AY211" s="189" t="s">
        <v>135</v>
      </c>
    </row>
    <row r="212" spans="2:65" s="1" customFormat="1" ht="22.5" customHeight="1">
      <c r="B212" s="174"/>
      <c r="C212" s="175" t="s">
        <v>319</v>
      </c>
      <c r="D212" s="175" t="s">
        <v>137</v>
      </c>
      <c r="E212" s="176" t="s">
        <v>307</v>
      </c>
      <c r="F212" s="177" t="s">
        <v>308</v>
      </c>
      <c r="G212" s="178" t="s">
        <v>271</v>
      </c>
      <c r="H212" s="179">
        <v>31</v>
      </c>
      <c r="I212" s="180"/>
      <c r="J212" s="181">
        <f>ROUND(I212*H212,2)</f>
        <v>0</v>
      </c>
      <c r="K212" s="177" t="s">
        <v>141</v>
      </c>
      <c r="L212" s="41"/>
      <c r="M212" s="182" t="s">
        <v>5</v>
      </c>
      <c r="N212" s="183" t="s">
        <v>43</v>
      </c>
      <c r="O212" s="42"/>
      <c r="P212" s="184">
        <f>O212*H212</f>
        <v>0</v>
      </c>
      <c r="Q212" s="184">
        <v>1.0000000000000001E-5</v>
      </c>
      <c r="R212" s="184">
        <f>Q212*H212</f>
        <v>3.1E-4</v>
      </c>
      <c r="S212" s="184">
        <v>0</v>
      </c>
      <c r="T212" s="185">
        <f>S212*H212</f>
        <v>0</v>
      </c>
      <c r="AR212" s="24" t="s">
        <v>142</v>
      </c>
      <c r="AT212" s="24" t="s">
        <v>137</v>
      </c>
      <c r="AU212" s="24" t="s">
        <v>82</v>
      </c>
      <c r="AY212" s="24" t="s">
        <v>135</v>
      </c>
      <c r="BE212" s="186">
        <f>IF(N212="základní",J212,0)</f>
        <v>0</v>
      </c>
      <c r="BF212" s="186">
        <f>IF(N212="snížená",J212,0)</f>
        <v>0</v>
      </c>
      <c r="BG212" s="186">
        <f>IF(N212="zákl. přenesená",J212,0)</f>
        <v>0</v>
      </c>
      <c r="BH212" s="186">
        <f>IF(N212="sníž. přenesená",J212,0)</f>
        <v>0</v>
      </c>
      <c r="BI212" s="186">
        <f>IF(N212="nulová",J212,0)</f>
        <v>0</v>
      </c>
      <c r="BJ212" s="24" t="s">
        <v>80</v>
      </c>
      <c r="BK212" s="186">
        <f>ROUND(I212*H212,2)</f>
        <v>0</v>
      </c>
      <c r="BL212" s="24" t="s">
        <v>142</v>
      </c>
      <c r="BM212" s="24" t="s">
        <v>630</v>
      </c>
    </row>
    <row r="213" spans="2:65" s="11" customFormat="1" ht="13.5">
      <c r="B213" s="187"/>
      <c r="D213" s="188" t="s">
        <v>144</v>
      </c>
      <c r="E213" s="189" t="s">
        <v>5</v>
      </c>
      <c r="F213" s="190" t="s">
        <v>301</v>
      </c>
      <c r="H213" s="191">
        <v>31</v>
      </c>
      <c r="I213" s="192"/>
      <c r="L213" s="187"/>
      <c r="M213" s="193"/>
      <c r="N213" s="194"/>
      <c r="O213" s="194"/>
      <c r="P213" s="194"/>
      <c r="Q213" s="194"/>
      <c r="R213" s="194"/>
      <c r="S213" s="194"/>
      <c r="T213" s="195"/>
      <c r="AT213" s="189" t="s">
        <v>144</v>
      </c>
      <c r="AU213" s="189" t="s">
        <v>82</v>
      </c>
      <c r="AV213" s="11" t="s">
        <v>82</v>
      </c>
      <c r="AW213" s="11" t="s">
        <v>35</v>
      </c>
      <c r="AX213" s="11" t="s">
        <v>80</v>
      </c>
      <c r="AY213" s="189" t="s">
        <v>135</v>
      </c>
    </row>
    <row r="214" spans="2:65" s="12" customFormat="1" ht="13.5">
      <c r="B214" s="196"/>
      <c r="D214" s="197" t="s">
        <v>144</v>
      </c>
      <c r="E214" s="198" t="s">
        <v>5</v>
      </c>
      <c r="F214" s="199" t="s">
        <v>588</v>
      </c>
      <c r="H214" s="200" t="s">
        <v>5</v>
      </c>
      <c r="I214" s="201"/>
      <c r="L214" s="196"/>
      <c r="M214" s="202"/>
      <c r="N214" s="203"/>
      <c r="O214" s="203"/>
      <c r="P214" s="203"/>
      <c r="Q214" s="203"/>
      <c r="R214" s="203"/>
      <c r="S214" s="203"/>
      <c r="T214" s="204"/>
      <c r="AT214" s="205" t="s">
        <v>144</v>
      </c>
      <c r="AU214" s="205" t="s">
        <v>82</v>
      </c>
      <c r="AV214" s="12" t="s">
        <v>80</v>
      </c>
      <c r="AW214" s="12" t="s">
        <v>35</v>
      </c>
      <c r="AX214" s="12" t="s">
        <v>72</v>
      </c>
      <c r="AY214" s="205" t="s">
        <v>135</v>
      </c>
    </row>
    <row r="215" spans="2:65" s="1" customFormat="1" ht="22.5" customHeight="1">
      <c r="B215" s="174"/>
      <c r="C215" s="219" t="s">
        <v>310</v>
      </c>
      <c r="D215" s="219" t="s">
        <v>225</v>
      </c>
      <c r="E215" s="220" t="s">
        <v>312</v>
      </c>
      <c r="F215" s="221" t="s">
        <v>313</v>
      </c>
      <c r="G215" s="222" t="s">
        <v>271</v>
      </c>
      <c r="H215" s="223">
        <v>31</v>
      </c>
      <c r="I215" s="224"/>
      <c r="J215" s="225">
        <f>ROUND(I215*H215,2)</f>
        <v>0</v>
      </c>
      <c r="K215" s="221" t="s">
        <v>5</v>
      </c>
      <c r="L215" s="226"/>
      <c r="M215" s="227" t="s">
        <v>5</v>
      </c>
      <c r="N215" s="228" t="s">
        <v>43</v>
      </c>
      <c r="O215" s="42"/>
      <c r="P215" s="184">
        <f>O215*H215</f>
        <v>0</v>
      </c>
      <c r="Q215" s="184">
        <v>1.4E-3</v>
      </c>
      <c r="R215" s="184">
        <f>Q215*H215</f>
        <v>4.3400000000000001E-2</v>
      </c>
      <c r="S215" s="184">
        <v>0</v>
      </c>
      <c r="T215" s="185">
        <f>S215*H215</f>
        <v>0</v>
      </c>
      <c r="AR215" s="24" t="s">
        <v>183</v>
      </c>
      <c r="AT215" s="24" t="s">
        <v>225</v>
      </c>
      <c r="AU215" s="24" t="s">
        <v>82</v>
      </c>
      <c r="AY215" s="24" t="s">
        <v>135</v>
      </c>
      <c r="BE215" s="186">
        <f>IF(N215="základní",J215,0)</f>
        <v>0</v>
      </c>
      <c r="BF215" s="186">
        <f>IF(N215="snížená",J215,0)</f>
        <v>0</v>
      </c>
      <c r="BG215" s="186">
        <f>IF(N215="zákl. přenesená",J215,0)</f>
        <v>0</v>
      </c>
      <c r="BH215" s="186">
        <f>IF(N215="sníž. přenesená",J215,0)</f>
        <v>0</v>
      </c>
      <c r="BI215" s="186">
        <f>IF(N215="nulová",J215,0)</f>
        <v>0</v>
      </c>
      <c r="BJ215" s="24" t="s">
        <v>80</v>
      </c>
      <c r="BK215" s="186">
        <f>ROUND(I215*H215,2)</f>
        <v>0</v>
      </c>
      <c r="BL215" s="24" t="s">
        <v>142</v>
      </c>
      <c r="BM215" s="24" t="s">
        <v>631</v>
      </c>
    </row>
    <row r="216" spans="2:65" s="1" customFormat="1" ht="22.5" customHeight="1">
      <c r="B216" s="174"/>
      <c r="C216" s="175" t="s">
        <v>326</v>
      </c>
      <c r="D216" s="175" t="s">
        <v>137</v>
      </c>
      <c r="E216" s="176" t="s">
        <v>316</v>
      </c>
      <c r="F216" s="177" t="s">
        <v>317</v>
      </c>
      <c r="G216" s="178" t="s">
        <v>271</v>
      </c>
      <c r="H216" s="179">
        <v>1</v>
      </c>
      <c r="I216" s="180"/>
      <c r="J216" s="181">
        <f>ROUND(I216*H216,2)</f>
        <v>0</v>
      </c>
      <c r="K216" s="177" t="s">
        <v>141</v>
      </c>
      <c r="L216" s="41"/>
      <c r="M216" s="182" t="s">
        <v>5</v>
      </c>
      <c r="N216" s="183" t="s">
        <v>43</v>
      </c>
      <c r="O216" s="42"/>
      <c r="P216" s="184">
        <f>O216*H216</f>
        <v>0</v>
      </c>
      <c r="Q216" s="184">
        <v>1.1E-4</v>
      </c>
      <c r="R216" s="184">
        <f>Q216*H216</f>
        <v>1.1E-4</v>
      </c>
      <c r="S216" s="184">
        <v>0</v>
      </c>
      <c r="T216" s="185">
        <f>S216*H216</f>
        <v>0</v>
      </c>
      <c r="AR216" s="24" t="s">
        <v>142</v>
      </c>
      <c r="AT216" s="24" t="s">
        <v>137</v>
      </c>
      <c r="AU216" s="24" t="s">
        <v>82</v>
      </c>
      <c r="AY216" s="24" t="s">
        <v>135</v>
      </c>
      <c r="BE216" s="186">
        <f>IF(N216="základní",J216,0)</f>
        <v>0</v>
      </c>
      <c r="BF216" s="186">
        <f>IF(N216="snížená",J216,0)</f>
        <v>0</v>
      </c>
      <c r="BG216" s="186">
        <f>IF(N216="zákl. přenesená",J216,0)</f>
        <v>0</v>
      </c>
      <c r="BH216" s="186">
        <f>IF(N216="sníž. přenesená",J216,0)</f>
        <v>0</v>
      </c>
      <c r="BI216" s="186">
        <f>IF(N216="nulová",J216,0)</f>
        <v>0</v>
      </c>
      <c r="BJ216" s="24" t="s">
        <v>80</v>
      </c>
      <c r="BK216" s="186">
        <f>ROUND(I216*H216,2)</f>
        <v>0</v>
      </c>
      <c r="BL216" s="24" t="s">
        <v>142</v>
      </c>
      <c r="BM216" s="24" t="s">
        <v>318</v>
      </c>
    </row>
    <row r="217" spans="2:65" s="11" customFormat="1" ht="13.5">
      <c r="B217" s="187"/>
      <c r="D217" s="188" t="s">
        <v>144</v>
      </c>
      <c r="E217" s="189" t="s">
        <v>5</v>
      </c>
      <c r="F217" s="190" t="s">
        <v>80</v>
      </c>
      <c r="H217" s="191">
        <v>1</v>
      </c>
      <c r="I217" s="192"/>
      <c r="L217" s="187"/>
      <c r="M217" s="193"/>
      <c r="N217" s="194"/>
      <c r="O217" s="194"/>
      <c r="P217" s="194"/>
      <c r="Q217" s="194"/>
      <c r="R217" s="194"/>
      <c r="S217" s="194"/>
      <c r="T217" s="195"/>
      <c r="AT217" s="189" t="s">
        <v>144</v>
      </c>
      <c r="AU217" s="189" t="s">
        <v>82</v>
      </c>
      <c r="AV217" s="11" t="s">
        <v>82</v>
      </c>
      <c r="AW217" s="11" t="s">
        <v>35</v>
      </c>
      <c r="AX217" s="11" t="s">
        <v>80</v>
      </c>
      <c r="AY217" s="189" t="s">
        <v>135</v>
      </c>
    </row>
    <row r="218" spans="2:65" s="12" customFormat="1" ht="13.5">
      <c r="B218" s="196"/>
      <c r="D218" s="197" t="s">
        <v>144</v>
      </c>
      <c r="E218" s="198" t="s">
        <v>5</v>
      </c>
      <c r="F218" s="199" t="s">
        <v>338</v>
      </c>
      <c r="H218" s="200" t="s">
        <v>5</v>
      </c>
      <c r="I218" s="201"/>
      <c r="L218" s="196"/>
      <c r="M218" s="202"/>
      <c r="N218" s="203"/>
      <c r="O218" s="203"/>
      <c r="P218" s="203"/>
      <c r="Q218" s="203"/>
      <c r="R218" s="203"/>
      <c r="S218" s="203"/>
      <c r="T218" s="204"/>
      <c r="AT218" s="205" t="s">
        <v>144</v>
      </c>
      <c r="AU218" s="205" t="s">
        <v>82</v>
      </c>
      <c r="AV218" s="12" t="s">
        <v>80</v>
      </c>
      <c r="AW218" s="12" t="s">
        <v>35</v>
      </c>
      <c r="AX218" s="12" t="s">
        <v>72</v>
      </c>
      <c r="AY218" s="205" t="s">
        <v>135</v>
      </c>
    </row>
    <row r="219" spans="2:65" s="1" customFormat="1" ht="22.5" customHeight="1">
      <c r="B219" s="174"/>
      <c r="C219" s="219" t="s">
        <v>330</v>
      </c>
      <c r="D219" s="219" t="s">
        <v>225</v>
      </c>
      <c r="E219" s="220" t="s">
        <v>320</v>
      </c>
      <c r="F219" s="221" t="s">
        <v>321</v>
      </c>
      <c r="G219" s="222" t="s">
        <v>271</v>
      </c>
      <c r="H219" s="223">
        <v>1</v>
      </c>
      <c r="I219" s="224"/>
      <c r="J219" s="225">
        <f>ROUND(I219*H219,2)</f>
        <v>0</v>
      </c>
      <c r="K219" s="221" t="s">
        <v>5</v>
      </c>
      <c r="L219" s="226"/>
      <c r="M219" s="227" t="s">
        <v>5</v>
      </c>
      <c r="N219" s="228" t="s">
        <v>43</v>
      </c>
      <c r="O219" s="42"/>
      <c r="P219" s="184">
        <f>O219*H219</f>
        <v>0</v>
      </c>
      <c r="Q219" s="184">
        <v>1.1999999999999999E-3</v>
      </c>
      <c r="R219" s="184">
        <f>Q219*H219</f>
        <v>1.1999999999999999E-3</v>
      </c>
      <c r="S219" s="184">
        <v>0</v>
      </c>
      <c r="T219" s="185">
        <f>S219*H219</f>
        <v>0</v>
      </c>
      <c r="AR219" s="24" t="s">
        <v>183</v>
      </c>
      <c r="AT219" s="24" t="s">
        <v>225</v>
      </c>
      <c r="AU219" s="24" t="s">
        <v>82</v>
      </c>
      <c r="AY219" s="24" t="s">
        <v>135</v>
      </c>
      <c r="BE219" s="186">
        <f>IF(N219="základní",J219,0)</f>
        <v>0</v>
      </c>
      <c r="BF219" s="186">
        <f>IF(N219="snížená",J219,0)</f>
        <v>0</v>
      </c>
      <c r="BG219" s="186">
        <f>IF(N219="zákl. přenesená",J219,0)</f>
        <v>0</v>
      </c>
      <c r="BH219" s="186">
        <f>IF(N219="sníž. přenesená",J219,0)</f>
        <v>0</v>
      </c>
      <c r="BI219" s="186">
        <f>IF(N219="nulová",J219,0)</f>
        <v>0</v>
      </c>
      <c r="BJ219" s="24" t="s">
        <v>80</v>
      </c>
      <c r="BK219" s="186">
        <f>ROUND(I219*H219,2)</f>
        <v>0</v>
      </c>
      <c r="BL219" s="24" t="s">
        <v>142</v>
      </c>
      <c r="BM219" s="24" t="s">
        <v>322</v>
      </c>
    </row>
    <row r="220" spans="2:65" s="1" customFormat="1" ht="22.5" customHeight="1">
      <c r="B220" s="174"/>
      <c r="C220" s="175" t="s">
        <v>334</v>
      </c>
      <c r="D220" s="175" t="s">
        <v>137</v>
      </c>
      <c r="E220" s="176" t="s">
        <v>323</v>
      </c>
      <c r="F220" s="177" t="s">
        <v>324</v>
      </c>
      <c r="G220" s="178" t="s">
        <v>271</v>
      </c>
      <c r="H220" s="179">
        <v>39</v>
      </c>
      <c r="I220" s="180"/>
      <c r="J220" s="181">
        <f>ROUND(I220*H220,2)</f>
        <v>0</v>
      </c>
      <c r="K220" s="177" t="s">
        <v>141</v>
      </c>
      <c r="L220" s="41"/>
      <c r="M220" s="182" t="s">
        <v>5</v>
      </c>
      <c r="N220" s="183" t="s">
        <v>43</v>
      </c>
      <c r="O220" s="42"/>
      <c r="P220" s="184">
        <f>O220*H220</f>
        <v>0</v>
      </c>
      <c r="Q220" s="184">
        <v>1.2E-4</v>
      </c>
      <c r="R220" s="184">
        <f>Q220*H220</f>
        <v>4.6800000000000001E-3</v>
      </c>
      <c r="S220" s="184">
        <v>0</v>
      </c>
      <c r="T220" s="185">
        <f>S220*H220</f>
        <v>0</v>
      </c>
      <c r="AR220" s="24" t="s">
        <v>142</v>
      </c>
      <c r="AT220" s="24" t="s">
        <v>137</v>
      </c>
      <c r="AU220" s="24" t="s">
        <v>82</v>
      </c>
      <c r="AY220" s="24" t="s">
        <v>135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24" t="s">
        <v>80</v>
      </c>
      <c r="BK220" s="186">
        <f>ROUND(I220*H220,2)</f>
        <v>0</v>
      </c>
      <c r="BL220" s="24" t="s">
        <v>142</v>
      </c>
      <c r="BM220" s="24" t="s">
        <v>325</v>
      </c>
    </row>
    <row r="221" spans="2:65" s="1" customFormat="1" ht="22.5" customHeight="1">
      <c r="B221" s="174"/>
      <c r="C221" s="219" t="s">
        <v>339</v>
      </c>
      <c r="D221" s="219" t="s">
        <v>225</v>
      </c>
      <c r="E221" s="220" t="s">
        <v>327</v>
      </c>
      <c r="F221" s="221" t="s">
        <v>328</v>
      </c>
      <c r="G221" s="222" t="s">
        <v>271</v>
      </c>
      <c r="H221" s="223">
        <v>39</v>
      </c>
      <c r="I221" s="224"/>
      <c r="J221" s="225">
        <f>ROUND(I221*H221,2)</f>
        <v>0</v>
      </c>
      <c r="K221" s="221" t="s">
        <v>5</v>
      </c>
      <c r="L221" s="226"/>
      <c r="M221" s="227" t="s">
        <v>5</v>
      </c>
      <c r="N221" s="228" t="s">
        <v>43</v>
      </c>
      <c r="O221" s="42"/>
      <c r="P221" s="184">
        <f>O221*H221</f>
        <v>0</v>
      </c>
      <c r="Q221" s="184">
        <v>6.4000000000000003E-3</v>
      </c>
      <c r="R221" s="184">
        <f>Q221*H221</f>
        <v>0.24960000000000002</v>
      </c>
      <c r="S221" s="184">
        <v>0</v>
      </c>
      <c r="T221" s="185">
        <f>S221*H221</f>
        <v>0</v>
      </c>
      <c r="AR221" s="24" t="s">
        <v>183</v>
      </c>
      <c r="AT221" s="24" t="s">
        <v>225</v>
      </c>
      <c r="AU221" s="24" t="s">
        <v>82</v>
      </c>
      <c r="AY221" s="24" t="s">
        <v>135</v>
      </c>
      <c r="BE221" s="186">
        <f>IF(N221="základní",J221,0)</f>
        <v>0</v>
      </c>
      <c r="BF221" s="186">
        <f>IF(N221="snížená",J221,0)</f>
        <v>0</v>
      </c>
      <c r="BG221" s="186">
        <f>IF(N221="zákl. přenesená",J221,0)</f>
        <v>0</v>
      </c>
      <c r="BH221" s="186">
        <f>IF(N221="sníž. přenesená",J221,0)</f>
        <v>0</v>
      </c>
      <c r="BI221" s="186">
        <f>IF(N221="nulová",J221,0)</f>
        <v>0</v>
      </c>
      <c r="BJ221" s="24" t="s">
        <v>80</v>
      </c>
      <c r="BK221" s="186">
        <f>ROUND(I221*H221,2)</f>
        <v>0</v>
      </c>
      <c r="BL221" s="24" t="s">
        <v>142</v>
      </c>
      <c r="BM221" s="24" t="s">
        <v>329</v>
      </c>
    </row>
    <row r="222" spans="2:65" s="1" customFormat="1" ht="22.5" customHeight="1">
      <c r="B222" s="174"/>
      <c r="C222" s="175" t="s">
        <v>343</v>
      </c>
      <c r="D222" s="175" t="s">
        <v>137</v>
      </c>
      <c r="E222" s="176" t="s">
        <v>331</v>
      </c>
      <c r="F222" s="177" t="s">
        <v>332</v>
      </c>
      <c r="G222" s="178" t="s">
        <v>257</v>
      </c>
      <c r="H222" s="179">
        <v>198</v>
      </c>
      <c r="I222" s="180"/>
      <c r="J222" s="181">
        <f>ROUND(I222*H222,2)</f>
        <v>0</v>
      </c>
      <c r="K222" s="177" t="s">
        <v>141</v>
      </c>
      <c r="L222" s="41"/>
      <c r="M222" s="182" t="s">
        <v>5</v>
      </c>
      <c r="N222" s="183" t="s">
        <v>43</v>
      </c>
      <c r="O222" s="42"/>
      <c r="P222" s="184">
        <f>O222*H222</f>
        <v>0</v>
      </c>
      <c r="Q222" s="184">
        <v>0</v>
      </c>
      <c r="R222" s="184">
        <f>Q222*H222</f>
        <v>0</v>
      </c>
      <c r="S222" s="184">
        <v>0</v>
      </c>
      <c r="T222" s="185">
        <f>S222*H222</f>
        <v>0</v>
      </c>
      <c r="AR222" s="24" t="s">
        <v>142</v>
      </c>
      <c r="AT222" s="24" t="s">
        <v>137</v>
      </c>
      <c r="AU222" s="24" t="s">
        <v>82</v>
      </c>
      <c r="AY222" s="24" t="s">
        <v>135</v>
      </c>
      <c r="BE222" s="186">
        <f>IF(N222="základní",J222,0)</f>
        <v>0</v>
      </c>
      <c r="BF222" s="186">
        <f>IF(N222="snížená",J222,0)</f>
        <v>0</v>
      </c>
      <c r="BG222" s="186">
        <f>IF(N222="zákl. přenesená",J222,0)</f>
        <v>0</v>
      </c>
      <c r="BH222" s="186">
        <f>IF(N222="sníž. přenesená",J222,0)</f>
        <v>0</v>
      </c>
      <c r="BI222" s="186">
        <f>IF(N222="nulová",J222,0)</f>
        <v>0</v>
      </c>
      <c r="BJ222" s="24" t="s">
        <v>80</v>
      </c>
      <c r="BK222" s="186">
        <f>ROUND(I222*H222,2)</f>
        <v>0</v>
      </c>
      <c r="BL222" s="24" t="s">
        <v>142</v>
      </c>
      <c r="BM222" s="24" t="s">
        <v>333</v>
      </c>
    </row>
    <row r="223" spans="2:65" s="1" customFormat="1" ht="22.5" customHeight="1">
      <c r="B223" s="174"/>
      <c r="C223" s="175" t="s">
        <v>347</v>
      </c>
      <c r="D223" s="175" t="s">
        <v>137</v>
      </c>
      <c r="E223" s="176" t="s">
        <v>335</v>
      </c>
      <c r="F223" s="177" t="s">
        <v>336</v>
      </c>
      <c r="G223" s="178" t="s">
        <v>271</v>
      </c>
      <c r="H223" s="179">
        <v>13</v>
      </c>
      <c r="I223" s="180"/>
      <c r="J223" s="181">
        <f>ROUND(I223*H223,2)</f>
        <v>0</v>
      </c>
      <c r="K223" s="177" t="s">
        <v>141</v>
      </c>
      <c r="L223" s="41"/>
      <c r="M223" s="182" t="s">
        <v>5</v>
      </c>
      <c r="N223" s="183" t="s">
        <v>43</v>
      </c>
      <c r="O223" s="42"/>
      <c r="P223" s="184">
        <f>O223*H223</f>
        <v>0</v>
      </c>
      <c r="Q223" s="184">
        <v>3.5729999999999998E-2</v>
      </c>
      <c r="R223" s="184">
        <f>Q223*H223</f>
        <v>0.46448999999999996</v>
      </c>
      <c r="S223" s="184">
        <v>0</v>
      </c>
      <c r="T223" s="185">
        <f>S223*H223</f>
        <v>0</v>
      </c>
      <c r="AR223" s="24" t="s">
        <v>142</v>
      </c>
      <c r="AT223" s="24" t="s">
        <v>137</v>
      </c>
      <c r="AU223" s="24" t="s">
        <v>82</v>
      </c>
      <c r="AY223" s="24" t="s">
        <v>135</v>
      </c>
      <c r="BE223" s="186">
        <f>IF(N223="základní",J223,0)</f>
        <v>0</v>
      </c>
      <c r="BF223" s="186">
        <f>IF(N223="snížená",J223,0)</f>
        <v>0</v>
      </c>
      <c r="BG223" s="186">
        <f>IF(N223="zákl. přenesená",J223,0)</f>
        <v>0</v>
      </c>
      <c r="BH223" s="186">
        <f>IF(N223="sníž. přenesená",J223,0)</f>
        <v>0</v>
      </c>
      <c r="BI223" s="186">
        <f>IF(N223="nulová",J223,0)</f>
        <v>0</v>
      </c>
      <c r="BJ223" s="24" t="s">
        <v>80</v>
      </c>
      <c r="BK223" s="186">
        <f>ROUND(I223*H223,2)</f>
        <v>0</v>
      </c>
      <c r="BL223" s="24" t="s">
        <v>142</v>
      </c>
      <c r="BM223" s="24" t="s">
        <v>337</v>
      </c>
    </row>
    <row r="224" spans="2:65" s="11" customFormat="1" ht="13.5">
      <c r="B224" s="187"/>
      <c r="D224" s="188" t="s">
        <v>144</v>
      </c>
      <c r="E224" s="189" t="s">
        <v>5</v>
      </c>
      <c r="F224" s="190" t="s">
        <v>206</v>
      </c>
      <c r="H224" s="191">
        <v>13</v>
      </c>
      <c r="I224" s="192"/>
      <c r="L224" s="187"/>
      <c r="M224" s="193"/>
      <c r="N224" s="194"/>
      <c r="O224" s="194"/>
      <c r="P224" s="194"/>
      <c r="Q224" s="194"/>
      <c r="R224" s="194"/>
      <c r="S224" s="194"/>
      <c r="T224" s="195"/>
      <c r="AT224" s="189" t="s">
        <v>144</v>
      </c>
      <c r="AU224" s="189" t="s">
        <v>82</v>
      </c>
      <c r="AV224" s="11" t="s">
        <v>82</v>
      </c>
      <c r="AW224" s="11" t="s">
        <v>35</v>
      </c>
      <c r="AX224" s="11" t="s">
        <v>80</v>
      </c>
      <c r="AY224" s="189" t="s">
        <v>135</v>
      </c>
    </row>
    <row r="225" spans="2:65" s="12" customFormat="1" ht="13.5">
      <c r="B225" s="196"/>
      <c r="D225" s="197" t="s">
        <v>144</v>
      </c>
      <c r="E225" s="198" t="s">
        <v>5</v>
      </c>
      <c r="F225" s="199" t="s">
        <v>338</v>
      </c>
      <c r="H225" s="200" t="s">
        <v>5</v>
      </c>
      <c r="I225" s="201"/>
      <c r="L225" s="196"/>
      <c r="M225" s="202"/>
      <c r="N225" s="203"/>
      <c r="O225" s="203"/>
      <c r="P225" s="203"/>
      <c r="Q225" s="203"/>
      <c r="R225" s="203"/>
      <c r="S225" s="203"/>
      <c r="T225" s="204"/>
      <c r="AT225" s="205" t="s">
        <v>144</v>
      </c>
      <c r="AU225" s="205" t="s">
        <v>82</v>
      </c>
      <c r="AV225" s="12" t="s">
        <v>80</v>
      </c>
      <c r="AW225" s="12" t="s">
        <v>35</v>
      </c>
      <c r="AX225" s="12" t="s">
        <v>72</v>
      </c>
      <c r="AY225" s="205" t="s">
        <v>135</v>
      </c>
    </row>
    <row r="226" spans="2:65" s="1" customFormat="1" ht="31.5" customHeight="1">
      <c r="B226" s="174"/>
      <c r="C226" s="175" t="s">
        <v>351</v>
      </c>
      <c r="D226" s="175" t="s">
        <v>137</v>
      </c>
      <c r="E226" s="176" t="s">
        <v>340</v>
      </c>
      <c r="F226" s="177" t="s">
        <v>341</v>
      </c>
      <c r="G226" s="178" t="s">
        <v>271</v>
      </c>
      <c r="H226" s="179">
        <v>3</v>
      </c>
      <c r="I226" s="180"/>
      <c r="J226" s="181">
        <f>ROUND(I226*H226,2)</f>
        <v>0</v>
      </c>
      <c r="K226" s="177" t="s">
        <v>141</v>
      </c>
      <c r="L226" s="41"/>
      <c r="M226" s="182" t="s">
        <v>5</v>
      </c>
      <c r="N226" s="183" t="s">
        <v>43</v>
      </c>
      <c r="O226" s="42"/>
      <c r="P226" s="184">
        <f>O226*H226</f>
        <v>0</v>
      </c>
      <c r="Q226" s="184">
        <v>2.7886700000000002</v>
      </c>
      <c r="R226" s="184">
        <f>Q226*H226</f>
        <v>8.3660100000000011</v>
      </c>
      <c r="S226" s="184">
        <v>0</v>
      </c>
      <c r="T226" s="185">
        <f>S226*H226</f>
        <v>0</v>
      </c>
      <c r="AR226" s="24" t="s">
        <v>142</v>
      </c>
      <c r="AT226" s="24" t="s">
        <v>137</v>
      </c>
      <c r="AU226" s="24" t="s">
        <v>82</v>
      </c>
      <c r="AY226" s="24" t="s">
        <v>135</v>
      </c>
      <c r="BE226" s="186">
        <f>IF(N226="základní",J226,0)</f>
        <v>0</v>
      </c>
      <c r="BF226" s="186">
        <f>IF(N226="snížená",J226,0)</f>
        <v>0</v>
      </c>
      <c r="BG226" s="186">
        <f>IF(N226="zákl. přenesená",J226,0)</f>
        <v>0</v>
      </c>
      <c r="BH226" s="186">
        <f>IF(N226="sníž. přenesená",J226,0)</f>
        <v>0</v>
      </c>
      <c r="BI226" s="186">
        <f>IF(N226="nulová",J226,0)</f>
        <v>0</v>
      </c>
      <c r="BJ226" s="24" t="s">
        <v>80</v>
      </c>
      <c r="BK226" s="186">
        <f>ROUND(I226*H226,2)</f>
        <v>0</v>
      </c>
      <c r="BL226" s="24" t="s">
        <v>142</v>
      </c>
      <c r="BM226" s="24" t="s">
        <v>342</v>
      </c>
    </row>
    <row r="227" spans="2:65" s="11" customFormat="1" ht="13.5">
      <c r="B227" s="187"/>
      <c r="D227" s="188" t="s">
        <v>144</v>
      </c>
      <c r="E227" s="189" t="s">
        <v>5</v>
      </c>
      <c r="F227" s="190" t="s">
        <v>151</v>
      </c>
      <c r="H227" s="191">
        <v>3</v>
      </c>
      <c r="I227" s="192"/>
      <c r="L227" s="187"/>
      <c r="M227" s="193"/>
      <c r="N227" s="194"/>
      <c r="O227" s="194"/>
      <c r="P227" s="194"/>
      <c r="Q227" s="194"/>
      <c r="R227" s="194"/>
      <c r="S227" s="194"/>
      <c r="T227" s="195"/>
      <c r="AT227" s="189" t="s">
        <v>144</v>
      </c>
      <c r="AU227" s="189" t="s">
        <v>82</v>
      </c>
      <c r="AV227" s="11" t="s">
        <v>82</v>
      </c>
      <c r="AW227" s="11" t="s">
        <v>35</v>
      </c>
      <c r="AX227" s="11" t="s">
        <v>80</v>
      </c>
      <c r="AY227" s="189" t="s">
        <v>135</v>
      </c>
    </row>
    <row r="228" spans="2:65" s="12" customFormat="1" ht="13.5">
      <c r="B228" s="196"/>
      <c r="D228" s="197" t="s">
        <v>144</v>
      </c>
      <c r="E228" s="198" t="s">
        <v>5</v>
      </c>
      <c r="F228" s="199" t="s">
        <v>588</v>
      </c>
      <c r="H228" s="200" t="s">
        <v>5</v>
      </c>
      <c r="I228" s="201"/>
      <c r="L228" s="196"/>
      <c r="M228" s="202"/>
      <c r="N228" s="203"/>
      <c r="O228" s="203"/>
      <c r="P228" s="203"/>
      <c r="Q228" s="203"/>
      <c r="R228" s="203"/>
      <c r="S228" s="203"/>
      <c r="T228" s="204"/>
      <c r="AT228" s="205" t="s">
        <v>144</v>
      </c>
      <c r="AU228" s="205" t="s">
        <v>82</v>
      </c>
      <c r="AV228" s="12" t="s">
        <v>80</v>
      </c>
      <c r="AW228" s="12" t="s">
        <v>35</v>
      </c>
      <c r="AX228" s="12" t="s">
        <v>72</v>
      </c>
      <c r="AY228" s="205" t="s">
        <v>135</v>
      </c>
    </row>
    <row r="229" spans="2:65" s="1" customFormat="1" ht="31.5" customHeight="1">
      <c r="B229" s="174"/>
      <c r="C229" s="175" t="s">
        <v>355</v>
      </c>
      <c r="D229" s="175" t="s">
        <v>137</v>
      </c>
      <c r="E229" s="176" t="s">
        <v>344</v>
      </c>
      <c r="F229" s="177" t="s">
        <v>345</v>
      </c>
      <c r="G229" s="178" t="s">
        <v>271</v>
      </c>
      <c r="H229" s="179">
        <v>5</v>
      </c>
      <c r="I229" s="180"/>
      <c r="J229" s="181">
        <f>ROUND(I229*H229,2)</f>
        <v>0</v>
      </c>
      <c r="K229" s="177" t="s">
        <v>141</v>
      </c>
      <c r="L229" s="41"/>
      <c r="M229" s="182" t="s">
        <v>5</v>
      </c>
      <c r="N229" s="183" t="s">
        <v>43</v>
      </c>
      <c r="O229" s="42"/>
      <c r="P229" s="184">
        <f>O229*H229</f>
        <v>0</v>
      </c>
      <c r="Q229" s="184">
        <v>2.4209299999999998</v>
      </c>
      <c r="R229" s="184">
        <f>Q229*H229</f>
        <v>12.104649999999999</v>
      </c>
      <c r="S229" s="184">
        <v>0</v>
      </c>
      <c r="T229" s="185">
        <f>S229*H229</f>
        <v>0</v>
      </c>
      <c r="AR229" s="24" t="s">
        <v>142</v>
      </c>
      <c r="AT229" s="24" t="s">
        <v>137</v>
      </c>
      <c r="AU229" s="24" t="s">
        <v>82</v>
      </c>
      <c r="AY229" s="24" t="s">
        <v>135</v>
      </c>
      <c r="BE229" s="186">
        <f>IF(N229="základní",J229,0)</f>
        <v>0</v>
      </c>
      <c r="BF229" s="186">
        <f>IF(N229="snížená",J229,0)</f>
        <v>0</v>
      </c>
      <c r="BG229" s="186">
        <f>IF(N229="zákl. přenesená",J229,0)</f>
        <v>0</v>
      </c>
      <c r="BH229" s="186">
        <f>IF(N229="sníž. přenesená",J229,0)</f>
        <v>0</v>
      </c>
      <c r="BI229" s="186">
        <f>IF(N229="nulová",J229,0)</f>
        <v>0</v>
      </c>
      <c r="BJ229" s="24" t="s">
        <v>80</v>
      </c>
      <c r="BK229" s="186">
        <f>ROUND(I229*H229,2)</f>
        <v>0</v>
      </c>
      <c r="BL229" s="24" t="s">
        <v>142</v>
      </c>
      <c r="BM229" s="24" t="s">
        <v>346</v>
      </c>
    </row>
    <row r="230" spans="2:65" s="11" customFormat="1" ht="13.5">
      <c r="B230" s="187"/>
      <c r="D230" s="188" t="s">
        <v>144</v>
      </c>
      <c r="E230" s="189" t="s">
        <v>5</v>
      </c>
      <c r="F230" s="190" t="s">
        <v>168</v>
      </c>
      <c r="H230" s="191">
        <v>5</v>
      </c>
      <c r="I230" s="192"/>
      <c r="L230" s="187"/>
      <c r="M230" s="193"/>
      <c r="N230" s="194"/>
      <c r="O230" s="194"/>
      <c r="P230" s="194"/>
      <c r="Q230" s="194"/>
      <c r="R230" s="194"/>
      <c r="S230" s="194"/>
      <c r="T230" s="195"/>
      <c r="AT230" s="189" t="s">
        <v>144</v>
      </c>
      <c r="AU230" s="189" t="s">
        <v>82</v>
      </c>
      <c r="AV230" s="11" t="s">
        <v>82</v>
      </c>
      <c r="AW230" s="11" t="s">
        <v>35</v>
      </c>
      <c r="AX230" s="11" t="s">
        <v>80</v>
      </c>
      <c r="AY230" s="189" t="s">
        <v>135</v>
      </c>
    </row>
    <row r="231" spans="2:65" s="12" customFormat="1" ht="13.5">
      <c r="B231" s="196"/>
      <c r="D231" s="197" t="s">
        <v>144</v>
      </c>
      <c r="E231" s="198" t="s">
        <v>5</v>
      </c>
      <c r="F231" s="199" t="s">
        <v>588</v>
      </c>
      <c r="H231" s="200" t="s">
        <v>5</v>
      </c>
      <c r="I231" s="201"/>
      <c r="L231" s="196"/>
      <c r="M231" s="202"/>
      <c r="N231" s="203"/>
      <c r="O231" s="203"/>
      <c r="P231" s="203"/>
      <c r="Q231" s="203"/>
      <c r="R231" s="203"/>
      <c r="S231" s="203"/>
      <c r="T231" s="204"/>
      <c r="AT231" s="205" t="s">
        <v>144</v>
      </c>
      <c r="AU231" s="205" t="s">
        <v>82</v>
      </c>
      <c r="AV231" s="12" t="s">
        <v>80</v>
      </c>
      <c r="AW231" s="12" t="s">
        <v>35</v>
      </c>
      <c r="AX231" s="12" t="s">
        <v>72</v>
      </c>
      <c r="AY231" s="205" t="s">
        <v>135</v>
      </c>
    </row>
    <row r="232" spans="2:65" s="1" customFormat="1" ht="22.5" customHeight="1">
      <c r="B232" s="174"/>
      <c r="C232" s="219" t="s">
        <v>359</v>
      </c>
      <c r="D232" s="219" t="s">
        <v>225</v>
      </c>
      <c r="E232" s="220" t="s">
        <v>348</v>
      </c>
      <c r="F232" s="221" t="s">
        <v>349</v>
      </c>
      <c r="G232" s="222" t="s">
        <v>271</v>
      </c>
      <c r="H232" s="223">
        <v>2</v>
      </c>
      <c r="I232" s="224"/>
      <c r="J232" s="225">
        <f t="shared" ref="J232:J237" si="0">ROUND(I232*H232,2)</f>
        <v>0</v>
      </c>
      <c r="K232" s="221" t="s">
        <v>141</v>
      </c>
      <c r="L232" s="226"/>
      <c r="M232" s="227" t="s">
        <v>5</v>
      </c>
      <c r="N232" s="228" t="s">
        <v>43</v>
      </c>
      <c r="O232" s="42"/>
      <c r="P232" s="184">
        <f t="shared" ref="P232:P237" si="1">O232*H232</f>
        <v>0</v>
      </c>
      <c r="Q232" s="184">
        <v>2.15</v>
      </c>
      <c r="R232" s="184">
        <f t="shared" ref="R232:R237" si="2">Q232*H232</f>
        <v>4.3</v>
      </c>
      <c r="S232" s="184">
        <v>0</v>
      </c>
      <c r="T232" s="185">
        <f t="shared" ref="T232:T237" si="3">S232*H232</f>
        <v>0</v>
      </c>
      <c r="AR232" s="24" t="s">
        <v>183</v>
      </c>
      <c r="AT232" s="24" t="s">
        <v>225</v>
      </c>
      <c r="AU232" s="24" t="s">
        <v>82</v>
      </c>
      <c r="AY232" s="24" t="s">
        <v>135</v>
      </c>
      <c r="BE232" s="186">
        <f t="shared" ref="BE232:BE237" si="4">IF(N232="základní",J232,0)</f>
        <v>0</v>
      </c>
      <c r="BF232" s="186">
        <f t="shared" ref="BF232:BF237" si="5">IF(N232="snížená",J232,0)</f>
        <v>0</v>
      </c>
      <c r="BG232" s="186">
        <f t="shared" ref="BG232:BG237" si="6">IF(N232="zákl. přenesená",J232,0)</f>
        <v>0</v>
      </c>
      <c r="BH232" s="186">
        <f t="shared" ref="BH232:BH237" si="7">IF(N232="sníž. přenesená",J232,0)</f>
        <v>0</v>
      </c>
      <c r="BI232" s="186">
        <f t="shared" ref="BI232:BI237" si="8">IF(N232="nulová",J232,0)</f>
        <v>0</v>
      </c>
      <c r="BJ232" s="24" t="s">
        <v>80</v>
      </c>
      <c r="BK232" s="186">
        <f t="shared" ref="BK232:BK237" si="9">ROUND(I232*H232,2)</f>
        <v>0</v>
      </c>
      <c r="BL232" s="24" t="s">
        <v>142</v>
      </c>
      <c r="BM232" s="24" t="s">
        <v>350</v>
      </c>
    </row>
    <row r="233" spans="2:65" s="1" customFormat="1" ht="22.5" customHeight="1">
      <c r="B233" s="174"/>
      <c r="C233" s="219" t="s">
        <v>363</v>
      </c>
      <c r="D233" s="219" t="s">
        <v>225</v>
      </c>
      <c r="E233" s="220" t="s">
        <v>356</v>
      </c>
      <c r="F233" s="221" t="s">
        <v>357</v>
      </c>
      <c r="G233" s="222" t="s">
        <v>271</v>
      </c>
      <c r="H233" s="223">
        <v>10</v>
      </c>
      <c r="I233" s="224"/>
      <c r="J233" s="225">
        <f t="shared" si="0"/>
        <v>0</v>
      </c>
      <c r="K233" s="221" t="s">
        <v>5</v>
      </c>
      <c r="L233" s="226"/>
      <c r="M233" s="227" t="s">
        <v>5</v>
      </c>
      <c r="N233" s="228" t="s">
        <v>43</v>
      </c>
      <c r="O233" s="42"/>
      <c r="P233" s="184">
        <f t="shared" si="1"/>
        <v>0</v>
      </c>
      <c r="Q233" s="184">
        <v>2E-3</v>
      </c>
      <c r="R233" s="184">
        <f t="shared" si="2"/>
        <v>0.02</v>
      </c>
      <c r="S233" s="184">
        <v>0</v>
      </c>
      <c r="T233" s="185">
        <f t="shared" si="3"/>
        <v>0</v>
      </c>
      <c r="AR233" s="24" t="s">
        <v>183</v>
      </c>
      <c r="AT233" s="24" t="s">
        <v>225</v>
      </c>
      <c r="AU233" s="24" t="s">
        <v>82</v>
      </c>
      <c r="AY233" s="24" t="s">
        <v>135</v>
      </c>
      <c r="BE233" s="186">
        <f t="shared" si="4"/>
        <v>0</v>
      </c>
      <c r="BF233" s="186">
        <f t="shared" si="5"/>
        <v>0</v>
      </c>
      <c r="BG233" s="186">
        <f t="shared" si="6"/>
        <v>0</v>
      </c>
      <c r="BH233" s="186">
        <f t="shared" si="7"/>
        <v>0</v>
      </c>
      <c r="BI233" s="186">
        <f t="shared" si="8"/>
        <v>0</v>
      </c>
      <c r="BJ233" s="24" t="s">
        <v>80</v>
      </c>
      <c r="BK233" s="186">
        <f t="shared" si="9"/>
        <v>0</v>
      </c>
      <c r="BL233" s="24" t="s">
        <v>142</v>
      </c>
      <c r="BM233" s="24" t="s">
        <v>358</v>
      </c>
    </row>
    <row r="234" spans="2:65" s="1" customFormat="1" ht="22.5" customHeight="1">
      <c r="B234" s="174"/>
      <c r="C234" s="219" t="s">
        <v>367</v>
      </c>
      <c r="D234" s="219" t="s">
        <v>225</v>
      </c>
      <c r="E234" s="220" t="s">
        <v>360</v>
      </c>
      <c r="F234" s="221" t="s">
        <v>361</v>
      </c>
      <c r="G234" s="222" t="s">
        <v>271</v>
      </c>
      <c r="H234" s="223">
        <v>2</v>
      </c>
      <c r="I234" s="224"/>
      <c r="J234" s="225">
        <f t="shared" si="0"/>
        <v>0</v>
      </c>
      <c r="K234" s="221" t="s">
        <v>5</v>
      </c>
      <c r="L234" s="226"/>
      <c r="M234" s="227" t="s">
        <v>5</v>
      </c>
      <c r="N234" s="228" t="s">
        <v>43</v>
      </c>
      <c r="O234" s="42"/>
      <c r="P234" s="184">
        <f t="shared" si="1"/>
        <v>0</v>
      </c>
      <c r="Q234" s="184">
        <v>0.5</v>
      </c>
      <c r="R234" s="184">
        <f t="shared" si="2"/>
        <v>1</v>
      </c>
      <c r="S234" s="184">
        <v>0</v>
      </c>
      <c r="T234" s="185">
        <f t="shared" si="3"/>
        <v>0</v>
      </c>
      <c r="AR234" s="24" t="s">
        <v>183</v>
      </c>
      <c r="AT234" s="24" t="s">
        <v>225</v>
      </c>
      <c r="AU234" s="24" t="s">
        <v>82</v>
      </c>
      <c r="AY234" s="24" t="s">
        <v>135</v>
      </c>
      <c r="BE234" s="186">
        <f t="shared" si="4"/>
        <v>0</v>
      </c>
      <c r="BF234" s="186">
        <f t="shared" si="5"/>
        <v>0</v>
      </c>
      <c r="BG234" s="186">
        <f t="shared" si="6"/>
        <v>0</v>
      </c>
      <c r="BH234" s="186">
        <f t="shared" si="7"/>
        <v>0</v>
      </c>
      <c r="BI234" s="186">
        <f t="shared" si="8"/>
        <v>0</v>
      </c>
      <c r="BJ234" s="24" t="s">
        <v>80</v>
      </c>
      <c r="BK234" s="186">
        <f t="shared" si="9"/>
        <v>0</v>
      </c>
      <c r="BL234" s="24" t="s">
        <v>142</v>
      </c>
      <c r="BM234" s="24" t="s">
        <v>362</v>
      </c>
    </row>
    <row r="235" spans="2:65" s="1" customFormat="1" ht="22.5" customHeight="1">
      <c r="B235" s="174"/>
      <c r="C235" s="219" t="s">
        <v>371</v>
      </c>
      <c r="D235" s="219" t="s">
        <v>225</v>
      </c>
      <c r="E235" s="220" t="s">
        <v>364</v>
      </c>
      <c r="F235" s="221" t="s">
        <v>365</v>
      </c>
      <c r="G235" s="222" t="s">
        <v>271</v>
      </c>
      <c r="H235" s="223">
        <v>3</v>
      </c>
      <c r="I235" s="224"/>
      <c r="J235" s="225">
        <f t="shared" si="0"/>
        <v>0</v>
      </c>
      <c r="K235" s="221" t="s">
        <v>5</v>
      </c>
      <c r="L235" s="226"/>
      <c r="M235" s="227" t="s">
        <v>5</v>
      </c>
      <c r="N235" s="228" t="s">
        <v>43</v>
      </c>
      <c r="O235" s="42"/>
      <c r="P235" s="184">
        <f t="shared" si="1"/>
        <v>0</v>
      </c>
      <c r="Q235" s="184">
        <v>1</v>
      </c>
      <c r="R235" s="184">
        <f t="shared" si="2"/>
        <v>3</v>
      </c>
      <c r="S235" s="184">
        <v>0</v>
      </c>
      <c r="T235" s="185">
        <f t="shared" si="3"/>
        <v>0</v>
      </c>
      <c r="AR235" s="24" t="s">
        <v>183</v>
      </c>
      <c r="AT235" s="24" t="s">
        <v>225</v>
      </c>
      <c r="AU235" s="24" t="s">
        <v>82</v>
      </c>
      <c r="AY235" s="24" t="s">
        <v>135</v>
      </c>
      <c r="BE235" s="186">
        <f t="shared" si="4"/>
        <v>0</v>
      </c>
      <c r="BF235" s="186">
        <f t="shared" si="5"/>
        <v>0</v>
      </c>
      <c r="BG235" s="186">
        <f t="shared" si="6"/>
        <v>0</v>
      </c>
      <c r="BH235" s="186">
        <f t="shared" si="7"/>
        <v>0</v>
      </c>
      <c r="BI235" s="186">
        <f t="shared" si="8"/>
        <v>0</v>
      </c>
      <c r="BJ235" s="24" t="s">
        <v>80</v>
      </c>
      <c r="BK235" s="186">
        <f t="shared" si="9"/>
        <v>0</v>
      </c>
      <c r="BL235" s="24" t="s">
        <v>142</v>
      </c>
      <c r="BM235" s="24" t="s">
        <v>366</v>
      </c>
    </row>
    <row r="236" spans="2:65" s="1" customFormat="1" ht="22.5" customHeight="1">
      <c r="B236" s="174"/>
      <c r="C236" s="219" t="s">
        <v>375</v>
      </c>
      <c r="D236" s="219" t="s">
        <v>225</v>
      </c>
      <c r="E236" s="220" t="s">
        <v>368</v>
      </c>
      <c r="F236" s="221" t="s">
        <v>369</v>
      </c>
      <c r="G236" s="222" t="s">
        <v>271</v>
      </c>
      <c r="H236" s="223">
        <v>5</v>
      </c>
      <c r="I236" s="224"/>
      <c r="J236" s="225">
        <f t="shared" si="0"/>
        <v>0</v>
      </c>
      <c r="K236" s="221" t="s">
        <v>141</v>
      </c>
      <c r="L236" s="226"/>
      <c r="M236" s="227" t="s">
        <v>5</v>
      </c>
      <c r="N236" s="228" t="s">
        <v>43</v>
      </c>
      <c r="O236" s="42"/>
      <c r="P236" s="184">
        <f t="shared" si="1"/>
        <v>0</v>
      </c>
      <c r="Q236" s="184">
        <v>0.44900000000000001</v>
      </c>
      <c r="R236" s="184">
        <f t="shared" si="2"/>
        <v>2.2450000000000001</v>
      </c>
      <c r="S236" s="184">
        <v>0</v>
      </c>
      <c r="T236" s="185">
        <f t="shared" si="3"/>
        <v>0</v>
      </c>
      <c r="AR236" s="24" t="s">
        <v>183</v>
      </c>
      <c r="AT236" s="24" t="s">
        <v>225</v>
      </c>
      <c r="AU236" s="24" t="s">
        <v>82</v>
      </c>
      <c r="AY236" s="24" t="s">
        <v>135</v>
      </c>
      <c r="BE236" s="186">
        <f t="shared" si="4"/>
        <v>0</v>
      </c>
      <c r="BF236" s="186">
        <f t="shared" si="5"/>
        <v>0</v>
      </c>
      <c r="BG236" s="186">
        <f t="shared" si="6"/>
        <v>0</v>
      </c>
      <c r="BH236" s="186">
        <f t="shared" si="7"/>
        <v>0</v>
      </c>
      <c r="BI236" s="186">
        <f t="shared" si="8"/>
        <v>0</v>
      </c>
      <c r="BJ236" s="24" t="s">
        <v>80</v>
      </c>
      <c r="BK236" s="186">
        <f t="shared" si="9"/>
        <v>0</v>
      </c>
      <c r="BL236" s="24" t="s">
        <v>142</v>
      </c>
      <c r="BM236" s="24" t="s">
        <v>370</v>
      </c>
    </row>
    <row r="237" spans="2:65" s="1" customFormat="1" ht="22.5" customHeight="1">
      <c r="B237" s="174"/>
      <c r="C237" s="175" t="s">
        <v>379</v>
      </c>
      <c r="D237" s="175" t="s">
        <v>137</v>
      </c>
      <c r="E237" s="176" t="s">
        <v>372</v>
      </c>
      <c r="F237" s="177" t="s">
        <v>373</v>
      </c>
      <c r="G237" s="178" t="s">
        <v>271</v>
      </c>
      <c r="H237" s="179">
        <v>31</v>
      </c>
      <c r="I237" s="180"/>
      <c r="J237" s="181">
        <f t="shared" si="0"/>
        <v>0</v>
      </c>
      <c r="K237" s="177" t="s">
        <v>5</v>
      </c>
      <c r="L237" s="41"/>
      <c r="M237" s="182" t="s">
        <v>5</v>
      </c>
      <c r="N237" s="183" t="s">
        <v>43</v>
      </c>
      <c r="O237" s="42"/>
      <c r="P237" s="184">
        <f t="shared" si="1"/>
        <v>0</v>
      </c>
      <c r="Q237" s="184">
        <v>4.5359999999999998E-2</v>
      </c>
      <c r="R237" s="184">
        <f t="shared" si="2"/>
        <v>1.4061599999999999</v>
      </c>
      <c r="S237" s="184">
        <v>0</v>
      </c>
      <c r="T237" s="185">
        <f t="shared" si="3"/>
        <v>0</v>
      </c>
      <c r="AR237" s="24" t="s">
        <v>142</v>
      </c>
      <c r="AT237" s="24" t="s">
        <v>137</v>
      </c>
      <c r="AU237" s="24" t="s">
        <v>82</v>
      </c>
      <c r="AY237" s="24" t="s">
        <v>135</v>
      </c>
      <c r="BE237" s="186">
        <f t="shared" si="4"/>
        <v>0</v>
      </c>
      <c r="BF237" s="186">
        <f t="shared" si="5"/>
        <v>0</v>
      </c>
      <c r="BG237" s="186">
        <f t="shared" si="6"/>
        <v>0</v>
      </c>
      <c r="BH237" s="186">
        <f t="shared" si="7"/>
        <v>0</v>
      </c>
      <c r="BI237" s="186">
        <f t="shared" si="8"/>
        <v>0</v>
      </c>
      <c r="BJ237" s="24" t="s">
        <v>80</v>
      </c>
      <c r="BK237" s="186">
        <f t="shared" si="9"/>
        <v>0</v>
      </c>
      <c r="BL237" s="24" t="s">
        <v>142</v>
      </c>
      <c r="BM237" s="24" t="s">
        <v>374</v>
      </c>
    </row>
    <row r="238" spans="2:65" s="11" customFormat="1" ht="13.5">
      <c r="B238" s="187"/>
      <c r="D238" s="188" t="s">
        <v>144</v>
      </c>
      <c r="E238" s="189" t="s">
        <v>5</v>
      </c>
      <c r="F238" s="190" t="s">
        <v>301</v>
      </c>
      <c r="H238" s="191">
        <v>31</v>
      </c>
      <c r="I238" s="192"/>
      <c r="L238" s="187"/>
      <c r="M238" s="193"/>
      <c r="N238" s="194"/>
      <c r="O238" s="194"/>
      <c r="P238" s="194"/>
      <c r="Q238" s="194"/>
      <c r="R238" s="194"/>
      <c r="S238" s="194"/>
      <c r="T238" s="195"/>
      <c r="AT238" s="189" t="s">
        <v>144</v>
      </c>
      <c r="AU238" s="189" t="s">
        <v>82</v>
      </c>
      <c r="AV238" s="11" t="s">
        <v>82</v>
      </c>
      <c r="AW238" s="11" t="s">
        <v>35</v>
      </c>
      <c r="AX238" s="11" t="s">
        <v>80</v>
      </c>
      <c r="AY238" s="189" t="s">
        <v>135</v>
      </c>
    </row>
    <row r="239" spans="2:65" s="12" customFormat="1" ht="13.5">
      <c r="B239" s="196"/>
      <c r="D239" s="197" t="s">
        <v>144</v>
      </c>
      <c r="E239" s="198" t="s">
        <v>5</v>
      </c>
      <c r="F239" s="199" t="s">
        <v>588</v>
      </c>
      <c r="H239" s="200" t="s">
        <v>5</v>
      </c>
      <c r="I239" s="201"/>
      <c r="L239" s="196"/>
      <c r="M239" s="202"/>
      <c r="N239" s="203"/>
      <c r="O239" s="203"/>
      <c r="P239" s="203"/>
      <c r="Q239" s="203"/>
      <c r="R239" s="203"/>
      <c r="S239" s="203"/>
      <c r="T239" s="204"/>
      <c r="AT239" s="205" t="s">
        <v>144</v>
      </c>
      <c r="AU239" s="205" t="s">
        <v>82</v>
      </c>
      <c r="AV239" s="12" t="s">
        <v>80</v>
      </c>
      <c r="AW239" s="12" t="s">
        <v>35</v>
      </c>
      <c r="AX239" s="12" t="s">
        <v>72</v>
      </c>
      <c r="AY239" s="205" t="s">
        <v>135</v>
      </c>
    </row>
    <row r="240" spans="2:65" s="1" customFormat="1" ht="31.5" customHeight="1">
      <c r="B240" s="174"/>
      <c r="C240" s="175" t="s">
        <v>384</v>
      </c>
      <c r="D240" s="175" t="s">
        <v>137</v>
      </c>
      <c r="E240" s="176" t="s">
        <v>376</v>
      </c>
      <c r="F240" s="177" t="s">
        <v>377</v>
      </c>
      <c r="G240" s="178" t="s">
        <v>271</v>
      </c>
      <c r="H240" s="179">
        <v>31</v>
      </c>
      <c r="I240" s="180"/>
      <c r="J240" s="181">
        <f t="shared" ref="J240:J245" si="10">ROUND(I240*H240,2)</f>
        <v>0</v>
      </c>
      <c r="K240" s="177" t="s">
        <v>5</v>
      </c>
      <c r="L240" s="41"/>
      <c r="M240" s="182" t="s">
        <v>5</v>
      </c>
      <c r="N240" s="183" t="s">
        <v>43</v>
      </c>
      <c r="O240" s="42"/>
      <c r="P240" s="184">
        <f t="shared" ref="P240:P245" si="11">O240*H240</f>
        <v>0</v>
      </c>
      <c r="Q240" s="184">
        <v>0</v>
      </c>
      <c r="R240" s="184">
        <f t="shared" ref="R240:R245" si="12">Q240*H240</f>
        <v>0</v>
      </c>
      <c r="S240" s="184">
        <v>0</v>
      </c>
      <c r="T240" s="185">
        <f t="shared" ref="T240:T245" si="13">S240*H240</f>
        <v>0</v>
      </c>
      <c r="AR240" s="24" t="s">
        <v>142</v>
      </c>
      <c r="AT240" s="24" t="s">
        <v>137</v>
      </c>
      <c r="AU240" s="24" t="s">
        <v>82</v>
      </c>
      <c r="AY240" s="24" t="s">
        <v>135</v>
      </c>
      <c r="BE240" s="186">
        <f t="shared" ref="BE240:BE245" si="14">IF(N240="základní",J240,0)</f>
        <v>0</v>
      </c>
      <c r="BF240" s="186">
        <f t="shared" ref="BF240:BF245" si="15">IF(N240="snížená",J240,0)</f>
        <v>0</v>
      </c>
      <c r="BG240" s="186">
        <f t="shared" ref="BG240:BG245" si="16">IF(N240="zákl. přenesená",J240,0)</f>
        <v>0</v>
      </c>
      <c r="BH240" s="186">
        <f t="shared" ref="BH240:BH245" si="17">IF(N240="sníž. přenesená",J240,0)</f>
        <v>0</v>
      </c>
      <c r="BI240" s="186">
        <f t="shared" ref="BI240:BI245" si="18">IF(N240="nulová",J240,0)</f>
        <v>0</v>
      </c>
      <c r="BJ240" s="24" t="s">
        <v>80</v>
      </c>
      <c r="BK240" s="186">
        <f t="shared" ref="BK240:BK245" si="19">ROUND(I240*H240,2)</f>
        <v>0</v>
      </c>
      <c r="BL240" s="24" t="s">
        <v>142</v>
      </c>
      <c r="BM240" s="24" t="s">
        <v>378</v>
      </c>
    </row>
    <row r="241" spans="2:65" s="1" customFormat="1" ht="22.5" customHeight="1">
      <c r="B241" s="174"/>
      <c r="C241" s="175" t="s">
        <v>388</v>
      </c>
      <c r="D241" s="175" t="s">
        <v>137</v>
      </c>
      <c r="E241" s="176" t="s">
        <v>380</v>
      </c>
      <c r="F241" s="177" t="s">
        <v>381</v>
      </c>
      <c r="G241" s="178" t="s">
        <v>382</v>
      </c>
      <c r="H241" s="179">
        <v>1</v>
      </c>
      <c r="I241" s="180"/>
      <c r="J241" s="181">
        <f t="shared" si="10"/>
        <v>0</v>
      </c>
      <c r="K241" s="177" t="s">
        <v>5</v>
      </c>
      <c r="L241" s="41"/>
      <c r="M241" s="182" t="s">
        <v>5</v>
      </c>
      <c r="N241" s="183" t="s">
        <v>43</v>
      </c>
      <c r="O241" s="42"/>
      <c r="P241" s="184">
        <f t="shared" si="11"/>
        <v>0</v>
      </c>
      <c r="Q241" s="184">
        <v>0</v>
      </c>
      <c r="R241" s="184">
        <f t="shared" si="12"/>
        <v>0</v>
      </c>
      <c r="S241" s="184">
        <v>0</v>
      </c>
      <c r="T241" s="185">
        <f t="shared" si="13"/>
        <v>0</v>
      </c>
      <c r="AR241" s="24" t="s">
        <v>142</v>
      </c>
      <c r="AT241" s="24" t="s">
        <v>137</v>
      </c>
      <c r="AU241" s="24" t="s">
        <v>82</v>
      </c>
      <c r="AY241" s="24" t="s">
        <v>135</v>
      </c>
      <c r="BE241" s="186">
        <f t="shared" si="14"/>
        <v>0</v>
      </c>
      <c r="BF241" s="186">
        <f t="shared" si="15"/>
        <v>0</v>
      </c>
      <c r="BG241" s="186">
        <f t="shared" si="16"/>
        <v>0</v>
      </c>
      <c r="BH241" s="186">
        <f t="shared" si="17"/>
        <v>0</v>
      </c>
      <c r="BI241" s="186">
        <f t="shared" si="18"/>
        <v>0</v>
      </c>
      <c r="BJ241" s="24" t="s">
        <v>80</v>
      </c>
      <c r="BK241" s="186">
        <f t="shared" si="19"/>
        <v>0</v>
      </c>
      <c r="BL241" s="24" t="s">
        <v>142</v>
      </c>
      <c r="BM241" s="24" t="s">
        <v>383</v>
      </c>
    </row>
    <row r="242" spans="2:65" s="1" customFormat="1" ht="31.5" customHeight="1">
      <c r="B242" s="174"/>
      <c r="C242" s="175" t="s">
        <v>392</v>
      </c>
      <c r="D242" s="175" t="s">
        <v>137</v>
      </c>
      <c r="E242" s="176" t="s">
        <v>385</v>
      </c>
      <c r="F242" s="177" t="s">
        <v>386</v>
      </c>
      <c r="G242" s="178" t="s">
        <v>382</v>
      </c>
      <c r="H242" s="179">
        <v>1</v>
      </c>
      <c r="I242" s="180"/>
      <c r="J242" s="181">
        <f t="shared" si="10"/>
        <v>0</v>
      </c>
      <c r="K242" s="177" t="s">
        <v>5</v>
      </c>
      <c r="L242" s="41"/>
      <c r="M242" s="182" t="s">
        <v>5</v>
      </c>
      <c r="N242" s="183" t="s">
        <v>43</v>
      </c>
      <c r="O242" s="42"/>
      <c r="P242" s="184">
        <f t="shared" si="11"/>
        <v>0</v>
      </c>
      <c r="Q242" s="184">
        <v>0</v>
      </c>
      <c r="R242" s="184">
        <f t="shared" si="12"/>
        <v>0</v>
      </c>
      <c r="S242" s="184">
        <v>0</v>
      </c>
      <c r="T242" s="185">
        <f t="shared" si="13"/>
        <v>0</v>
      </c>
      <c r="AR242" s="24" t="s">
        <v>142</v>
      </c>
      <c r="AT242" s="24" t="s">
        <v>137</v>
      </c>
      <c r="AU242" s="24" t="s">
        <v>82</v>
      </c>
      <c r="AY242" s="24" t="s">
        <v>135</v>
      </c>
      <c r="BE242" s="186">
        <f t="shared" si="14"/>
        <v>0</v>
      </c>
      <c r="BF242" s="186">
        <f t="shared" si="15"/>
        <v>0</v>
      </c>
      <c r="BG242" s="186">
        <f t="shared" si="16"/>
        <v>0</v>
      </c>
      <c r="BH242" s="186">
        <f t="shared" si="17"/>
        <v>0</v>
      </c>
      <c r="BI242" s="186">
        <f t="shared" si="18"/>
        <v>0</v>
      </c>
      <c r="BJ242" s="24" t="s">
        <v>80</v>
      </c>
      <c r="BK242" s="186">
        <f t="shared" si="19"/>
        <v>0</v>
      </c>
      <c r="BL242" s="24" t="s">
        <v>142</v>
      </c>
      <c r="BM242" s="24" t="s">
        <v>387</v>
      </c>
    </row>
    <row r="243" spans="2:65" s="1" customFormat="1" ht="22.5" customHeight="1">
      <c r="B243" s="174"/>
      <c r="C243" s="175" t="s">
        <v>396</v>
      </c>
      <c r="D243" s="175" t="s">
        <v>137</v>
      </c>
      <c r="E243" s="176" t="s">
        <v>389</v>
      </c>
      <c r="F243" s="177" t="s">
        <v>390</v>
      </c>
      <c r="G243" s="178" t="s">
        <v>271</v>
      </c>
      <c r="H243" s="179">
        <v>31</v>
      </c>
      <c r="I243" s="180"/>
      <c r="J243" s="181">
        <f t="shared" si="10"/>
        <v>0</v>
      </c>
      <c r="K243" s="177" t="s">
        <v>141</v>
      </c>
      <c r="L243" s="41"/>
      <c r="M243" s="182" t="s">
        <v>5</v>
      </c>
      <c r="N243" s="183" t="s">
        <v>43</v>
      </c>
      <c r="O243" s="42"/>
      <c r="P243" s="184">
        <f t="shared" si="11"/>
        <v>0</v>
      </c>
      <c r="Q243" s="184">
        <v>7.0200000000000002E-3</v>
      </c>
      <c r="R243" s="184">
        <f t="shared" si="12"/>
        <v>0.21762000000000001</v>
      </c>
      <c r="S243" s="184">
        <v>0</v>
      </c>
      <c r="T243" s="185">
        <f t="shared" si="13"/>
        <v>0</v>
      </c>
      <c r="AR243" s="24" t="s">
        <v>142</v>
      </c>
      <c r="AT243" s="24" t="s">
        <v>137</v>
      </c>
      <c r="AU243" s="24" t="s">
        <v>82</v>
      </c>
      <c r="AY243" s="24" t="s">
        <v>135</v>
      </c>
      <c r="BE243" s="186">
        <f t="shared" si="14"/>
        <v>0</v>
      </c>
      <c r="BF243" s="186">
        <f t="shared" si="15"/>
        <v>0</v>
      </c>
      <c r="BG243" s="186">
        <f t="shared" si="16"/>
        <v>0</v>
      </c>
      <c r="BH243" s="186">
        <f t="shared" si="17"/>
        <v>0</v>
      </c>
      <c r="BI243" s="186">
        <f t="shared" si="18"/>
        <v>0</v>
      </c>
      <c r="BJ243" s="24" t="s">
        <v>80</v>
      </c>
      <c r="BK243" s="186">
        <f t="shared" si="19"/>
        <v>0</v>
      </c>
      <c r="BL243" s="24" t="s">
        <v>142</v>
      </c>
      <c r="BM243" s="24" t="s">
        <v>391</v>
      </c>
    </row>
    <row r="244" spans="2:65" s="1" customFormat="1" ht="31.5" customHeight="1">
      <c r="B244" s="174"/>
      <c r="C244" s="219" t="s">
        <v>400</v>
      </c>
      <c r="D244" s="219" t="s">
        <v>225</v>
      </c>
      <c r="E244" s="220" t="s">
        <v>393</v>
      </c>
      <c r="F244" s="221" t="s">
        <v>394</v>
      </c>
      <c r="G244" s="222" t="s">
        <v>271</v>
      </c>
      <c r="H244" s="223">
        <v>31</v>
      </c>
      <c r="I244" s="224"/>
      <c r="J244" s="225">
        <f t="shared" si="10"/>
        <v>0</v>
      </c>
      <c r="K244" s="221" t="s">
        <v>5</v>
      </c>
      <c r="L244" s="226"/>
      <c r="M244" s="227" t="s">
        <v>5</v>
      </c>
      <c r="N244" s="228" t="s">
        <v>43</v>
      </c>
      <c r="O244" s="42"/>
      <c r="P244" s="184">
        <f t="shared" si="11"/>
        <v>0</v>
      </c>
      <c r="Q244" s="184">
        <v>5.1700000000000003E-2</v>
      </c>
      <c r="R244" s="184">
        <f t="shared" si="12"/>
        <v>1.6027</v>
      </c>
      <c r="S244" s="184">
        <v>0</v>
      </c>
      <c r="T244" s="185">
        <f t="shared" si="13"/>
        <v>0</v>
      </c>
      <c r="AR244" s="24" t="s">
        <v>183</v>
      </c>
      <c r="AT244" s="24" t="s">
        <v>225</v>
      </c>
      <c r="AU244" s="24" t="s">
        <v>82</v>
      </c>
      <c r="AY244" s="24" t="s">
        <v>135</v>
      </c>
      <c r="BE244" s="186">
        <f t="shared" si="14"/>
        <v>0</v>
      </c>
      <c r="BF244" s="186">
        <f t="shared" si="15"/>
        <v>0</v>
      </c>
      <c r="BG244" s="186">
        <f t="shared" si="16"/>
        <v>0</v>
      </c>
      <c r="BH244" s="186">
        <f t="shared" si="17"/>
        <v>0</v>
      </c>
      <c r="BI244" s="186">
        <f t="shared" si="18"/>
        <v>0</v>
      </c>
      <c r="BJ244" s="24" t="s">
        <v>80</v>
      </c>
      <c r="BK244" s="186">
        <f t="shared" si="19"/>
        <v>0</v>
      </c>
      <c r="BL244" s="24" t="s">
        <v>142</v>
      </c>
      <c r="BM244" s="24" t="s">
        <v>395</v>
      </c>
    </row>
    <row r="245" spans="2:65" s="1" customFormat="1" ht="22.5" customHeight="1">
      <c r="B245" s="174"/>
      <c r="C245" s="175" t="s">
        <v>406</v>
      </c>
      <c r="D245" s="175" t="s">
        <v>137</v>
      </c>
      <c r="E245" s="176" t="s">
        <v>397</v>
      </c>
      <c r="F245" s="177" t="s">
        <v>398</v>
      </c>
      <c r="G245" s="178" t="s">
        <v>271</v>
      </c>
      <c r="H245" s="179">
        <v>5</v>
      </c>
      <c r="I245" s="180"/>
      <c r="J245" s="181">
        <f t="shared" si="10"/>
        <v>0</v>
      </c>
      <c r="K245" s="177" t="s">
        <v>141</v>
      </c>
      <c r="L245" s="41"/>
      <c r="M245" s="182" t="s">
        <v>5</v>
      </c>
      <c r="N245" s="183" t="s">
        <v>43</v>
      </c>
      <c r="O245" s="42"/>
      <c r="P245" s="184">
        <f t="shared" si="11"/>
        <v>0</v>
      </c>
      <c r="Q245" s="184">
        <v>7.0200000000000002E-3</v>
      </c>
      <c r="R245" s="184">
        <f t="shared" si="12"/>
        <v>3.5099999999999999E-2</v>
      </c>
      <c r="S245" s="184">
        <v>0</v>
      </c>
      <c r="T245" s="185">
        <f t="shared" si="13"/>
        <v>0</v>
      </c>
      <c r="AR245" s="24" t="s">
        <v>142</v>
      </c>
      <c r="AT245" s="24" t="s">
        <v>137</v>
      </c>
      <c r="AU245" s="24" t="s">
        <v>82</v>
      </c>
      <c r="AY245" s="24" t="s">
        <v>135</v>
      </c>
      <c r="BE245" s="186">
        <f t="shared" si="14"/>
        <v>0</v>
      </c>
      <c r="BF245" s="186">
        <f t="shared" si="15"/>
        <v>0</v>
      </c>
      <c r="BG245" s="186">
        <f t="shared" si="16"/>
        <v>0</v>
      </c>
      <c r="BH245" s="186">
        <f t="shared" si="17"/>
        <v>0</v>
      </c>
      <c r="BI245" s="186">
        <f t="shared" si="18"/>
        <v>0</v>
      </c>
      <c r="BJ245" s="24" t="s">
        <v>80</v>
      </c>
      <c r="BK245" s="186">
        <f t="shared" si="19"/>
        <v>0</v>
      </c>
      <c r="BL245" s="24" t="s">
        <v>142</v>
      </c>
      <c r="BM245" s="24" t="s">
        <v>399</v>
      </c>
    </row>
    <row r="246" spans="2:65" s="11" customFormat="1" ht="13.5">
      <c r="B246" s="187"/>
      <c r="D246" s="188" t="s">
        <v>144</v>
      </c>
      <c r="E246" s="189" t="s">
        <v>5</v>
      </c>
      <c r="F246" s="190" t="s">
        <v>168</v>
      </c>
      <c r="H246" s="191">
        <v>5</v>
      </c>
      <c r="I246" s="192"/>
      <c r="L246" s="187"/>
      <c r="M246" s="193"/>
      <c r="N246" s="194"/>
      <c r="O246" s="194"/>
      <c r="P246" s="194"/>
      <c r="Q246" s="194"/>
      <c r="R246" s="194"/>
      <c r="S246" s="194"/>
      <c r="T246" s="195"/>
      <c r="AT246" s="189" t="s">
        <v>144</v>
      </c>
      <c r="AU246" s="189" t="s">
        <v>82</v>
      </c>
      <c r="AV246" s="11" t="s">
        <v>82</v>
      </c>
      <c r="AW246" s="11" t="s">
        <v>35</v>
      </c>
      <c r="AX246" s="11" t="s">
        <v>80</v>
      </c>
      <c r="AY246" s="189" t="s">
        <v>135</v>
      </c>
    </row>
    <row r="247" spans="2:65" s="12" customFormat="1" ht="13.5">
      <c r="B247" s="196"/>
      <c r="D247" s="197" t="s">
        <v>144</v>
      </c>
      <c r="E247" s="198" t="s">
        <v>5</v>
      </c>
      <c r="F247" s="199" t="s">
        <v>588</v>
      </c>
      <c r="H247" s="200" t="s">
        <v>5</v>
      </c>
      <c r="I247" s="201"/>
      <c r="L247" s="196"/>
      <c r="M247" s="202"/>
      <c r="N247" s="203"/>
      <c r="O247" s="203"/>
      <c r="P247" s="203"/>
      <c r="Q247" s="203"/>
      <c r="R247" s="203"/>
      <c r="S247" s="203"/>
      <c r="T247" s="204"/>
      <c r="AT247" s="205" t="s">
        <v>144</v>
      </c>
      <c r="AU247" s="205" t="s">
        <v>82</v>
      </c>
      <c r="AV247" s="12" t="s">
        <v>80</v>
      </c>
      <c r="AW247" s="12" t="s">
        <v>35</v>
      </c>
      <c r="AX247" s="12" t="s">
        <v>72</v>
      </c>
      <c r="AY247" s="205" t="s">
        <v>135</v>
      </c>
    </row>
    <row r="248" spans="2:65" s="1" customFormat="1" ht="22.5" customHeight="1">
      <c r="B248" s="174"/>
      <c r="C248" s="219" t="s">
        <v>410</v>
      </c>
      <c r="D248" s="219" t="s">
        <v>225</v>
      </c>
      <c r="E248" s="220" t="s">
        <v>401</v>
      </c>
      <c r="F248" s="221" t="s">
        <v>402</v>
      </c>
      <c r="G248" s="222" t="s">
        <v>271</v>
      </c>
      <c r="H248" s="223">
        <v>5</v>
      </c>
      <c r="I248" s="224"/>
      <c r="J248" s="225">
        <f>ROUND(I248*H248,2)</f>
        <v>0</v>
      </c>
      <c r="K248" s="221" t="s">
        <v>5</v>
      </c>
      <c r="L248" s="226"/>
      <c r="M248" s="227" t="s">
        <v>5</v>
      </c>
      <c r="N248" s="228" t="s">
        <v>43</v>
      </c>
      <c r="O248" s="42"/>
      <c r="P248" s="184">
        <f>O248*H248</f>
        <v>0</v>
      </c>
      <c r="Q248" s="184">
        <v>0.19400000000000001</v>
      </c>
      <c r="R248" s="184">
        <f>Q248*H248</f>
        <v>0.97</v>
      </c>
      <c r="S248" s="184">
        <v>0</v>
      </c>
      <c r="T248" s="185">
        <f>S248*H248</f>
        <v>0</v>
      </c>
      <c r="AR248" s="24" t="s">
        <v>183</v>
      </c>
      <c r="AT248" s="24" t="s">
        <v>225</v>
      </c>
      <c r="AU248" s="24" t="s">
        <v>82</v>
      </c>
      <c r="AY248" s="24" t="s">
        <v>135</v>
      </c>
      <c r="BE248" s="186">
        <f>IF(N248="základní",J248,0)</f>
        <v>0</v>
      </c>
      <c r="BF248" s="186">
        <f>IF(N248="snížená",J248,0)</f>
        <v>0</v>
      </c>
      <c r="BG248" s="186">
        <f>IF(N248="zákl. přenesená",J248,0)</f>
        <v>0</v>
      </c>
      <c r="BH248" s="186">
        <f>IF(N248="sníž. přenesená",J248,0)</f>
        <v>0</v>
      </c>
      <c r="BI248" s="186">
        <f>IF(N248="nulová",J248,0)</f>
        <v>0</v>
      </c>
      <c r="BJ248" s="24" t="s">
        <v>80</v>
      </c>
      <c r="BK248" s="186">
        <f>ROUND(I248*H248,2)</f>
        <v>0</v>
      </c>
      <c r="BL248" s="24" t="s">
        <v>142</v>
      </c>
      <c r="BM248" s="24" t="s">
        <v>403</v>
      </c>
    </row>
    <row r="249" spans="2:65" s="10" customFormat="1" ht="29.85" customHeight="1">
      <c r="B249" s="160"/>
      <c r="D249" s="171" t="s">
        <v>71</v>
      </c>
      <c r="E249" s="172" t="s">
        <v>404</v>
      </c>
      <c r="F249" s="172" t="s">
        <v>405</v>
      </c>
      <c r="I249" s="163"/>
      <c r="J249" s="173">
        <f>BK249</f>
        <v>0</v>
      </c>
      <c r="L249" s="160"/>
      <c r="M249" s="165"/>
      <c r="N249" s="166"/>
      <c r="O249" s="166"/>
      <c r="P249" s="167">
        <f>SUM(P250:P254)</f>
        <v>0</v>
      </c>
      <c r="Q249" s="166"/>
      <c r="R249" s="167">
        <f>SUM(R250:R254)</f>
        <v>0</v>
      </c>
      <c r="S249" s="166"/>
      <c r="T249" s="168">
        <f>SUM(T250:T254)</f>
        <v>0</v>
      </c>
      <c r="AR249" s="161" t="s">
        <v>80</v>
      </c>
      <c r="AT249" s="169" t="s">
        <v>71</v>
      </c>
      <c r="AU249" s="169" t="s">
        <v>80</v>
      </c>
      <c r="AY249" s="161" t="s">
        <v>135</v>
      </c>
      <c r="BK249" s="170">
        <f>SUM(BK250:BK254)</f>
        <v>0</v>
      </c>
    </row>
    <row r="250" spans="2:65" s="1" customFormat="1" ht="22.5" customHeight="1">
      <c r="B250" s="174"/>
      <c r="C250" s="175" t="s">
        <v>415</v>
      </c>
      <c r="D250" s="175" t="s">
        <v>137</v>
      </c>
      <c r="E250" s="176" t="s">
        <v>407</v>
      </c>
      <c r="F250" s="177" t="s">
        <v>408</v>
      </c>
      <c r="G250" s="178" t="s">
        <v>217</v>
      </c>
      <c r="H250" s="179">
        <v>83.558000000000007</v>
      </c>
      <c r="I250" s="180"/>
      <c r="J250" s="181">
        <f>ROUND(I250*H250,2)</f>
        <v>0</v>
      </c>
      <c r="K250" s="177" t="s">
        <v>141</v>
      </c>
      <c r="L250" s="41"/>
      <c r="M250" s="182" t="s">
        <v>5</v>
      </c>
      <c r="N250" s="183" t="s">
        <v>43</v>
      </c>
      <c r="O250" s="42"/>
      <c r="P250" s="184">
        <f>O250*H250</f>
        <v>0</v>
      </c>
      <c r="Q250" s="184">
        <v>0</v>
      </c>
      <c r="R250" s="184">
        <f>Q250*H250</f>
        <v>0</v>
      </c>
      <c r="S250" s="184">
        <v>0</v>
      </c>
      <c r="T250" s="185">
        <f>S250*H250</f>
        <v>0</v>
      </c>
      <c r="AR250" s="24" t="s">
        <v>142</v>
      </c>
      <c r="AT250" s="24" t="s">
        <v>137</v>
      </c>
      <c r="AU250" s="24" t="s">
        <v>82</v>
      </c>
      <c r="AY250" s="24" t="s">
        <v>135</v>
      </c>
      <c r="BE250" s="186">
        <f>IF(N250="základní",J250,0)</f>
        <v>0</v>
      </c>
      <c r="BF250" s="186">
        <f>IF(N250="snížená",J250,0)</f>
        <v>0</v>
      </c>
      <c r="BG250" s="186">
        <f>IF(N250="zákl. přenesená",J250,0)</f>
        <v>0</v>
      </c>
      <c r="BH250" s="186">
        <f>IF(N250="sníž. přenesená",J250,0)</f>
        <v>0</v>
      </c>
      <c r="BI250" s="186">
        <f>IF(N250="nulová",J250,0)</f>
        <v>0</v>
      </c>
      <c r="BJ250" s="24" t="s">
        <v>80</v>
      </c>
      <c r="BK250" s="186">
        <f>ROUND(I250*H250,2)</f>
        <v>0</v>
      </c>
      <c r="BL250" s="24" t="s">
        <v>142</v>
      </c>
      <c r="BM250" s="24" t="s">
        <v>632</v>
      </c>
    </row>
    <row r="251" spans="2:65" s="1" customFormat="1" ht="22.5" customHeight="1">
      <c r="B251" s="174"/>
      <c r="C251" s="175" t="s">
        <v>419</v>
      </c>
      <c r="D251" s="175" t="s">
        <v>137</v>
      </c>
      <c r="E251" s="176" t="s">
        <v>411</v>
      </c>
      <c r="F251" s="177" t="s">
        <v>412</v>
      </c>
      <c r="G251" s="178" t="s">
        <v>217</v>
      </c>
      <c r="H251" s="179">
        <v>752.02200000000005</v>
      </c>
      <c r="I251" s="180"/>
      <c r="J251" s="181">
        <f>ROUND(I251*H251,2)</f>
        <v>0</v>
      </c>
      <c r="K251" s="177" t="s">
        <v>141</v>
      </c>
      <c r="L251" s="41"/>
      <c r="M251" s="182" t="s">
        <v>5</v>
      </c>
      <c r="N251" s="183" t="s">
        <v>43</v>
      </c>
      <c r="O251" s="42"/>
      <c r="P251" s="184">
        <f>O251*H251</f>
        <v>0</v>
      </c>
      <c r="Q251" s="184">
        <v>0</v>
      </c>
      <c r="R251" s="184">
        <f>Q251*H251</f>
        <v>0</v>
      </c>
      <c r="S251" s="184">
        <v>0</v>
      </c>
      <c r="T251" s="185">
        <f>S251*H251</f>
        <v>0</v>
      </c>
      <c r="AR251" s="24" t="s">
        <v>142</v>
      </c>
      <c r="AT251" s="24" t="s">
        <v>137</v>
      </c>
      <c r="AU251" s="24" t="s">
        <v>82</v>
      </c>
      <c r="AY251" s="24" t="s">
        <v>135</v>
      </c>
      <c r="BE251" s="186">
        <f>IF(N251="základní",J251,0)</f>
        <v>0</v>
      </c>
      <c r="BF251" s="186">
        <f>IF(N251="snížená",J251,0)</f>
        <v>0</v>
      </c>
      <c r="BG251" s="186">
        <f>IF(N251="zákl. přenesená",J251,0)</f>
        <v>0</v>
      </c>
      <c r="BH251" s="186">
        <f>IF(N251="sníž. přenesená",J251,0)</f>
        <v>0</v>
      </c>
      <c r="BI251" s="186">
        <f>IF(N251="nulová",J251,0)</f>
        <v>0</v>
      </c>
      <c r="BJ251" s="24" t="s">
        <v>80</v>
      </c>
      <c r="BK251" s="186">
        <f>ROUND(I251*H251,2)</f>
        <v>0</v>
      </c>
      <c r="BL251" s="24" t="s">
        <v>142</v>
      </c>
      <c r="BM251" s="24" t="s">
        <v>633</v>
      </c>
    </row>
    <row r="252" spans="2:65" s="11" customFormat="1" ht="13.5">
      <c r="B252" s="187"/>
      <c r="D252" s="197" t="s">
        <v>144</v>
      </c>
      <c r="F252" s="217" t="s">
        <v>634</v>
      </c>
      <c r="H252" s="218">
        <v>752.02200000000005</v>
      </c>
      <c r="I252" s="192"/>
      <c r="L252" s="187"/>
      <c r="M252" s="193"/>
      <c r="N252" s="194"/>
      <c r="O252" s="194"/>
      <c r="P252" s="194"/>
      <c r="Q252" s="194"/>
      <c r="R252" s="194"/>
      <c r="S252" s="194"/>
      <c r="T252" s="195"/>
      <c r="AT252" s="189" t="s">
        <v>144</v>
      </c>
      <c r="AU252" s="189" t="s">
        <v>82</v>
      </c>
      <c r="AV252" s="11" t="s">
        <v>82</v>
      </c>
      <c r="AW252" s="11" t="s">
        <v>6</v>
      </c>
      <c r="AX252" s="11" t="s">
        <v>80</v>
      </c>
      <c r="AY252" s="189" t="s">
        <v>135</v>
      </c>
    </row>
    <row r="253" spans="2:65" s="1" customFormat="1" ht="22.5" customHeight="1">
      <c r="B253" s="174"/>
      <c r="C253" s="175" t="s">
        <v>425</v>
      </c>
      <c r="D253" s="175" t="s">
        <v>137</v>
      </c>
      <c r="E253" s="176" t="s">
        <v>416</v>
      </c>
      <c r="F253" s="177" t="s">
        <v>417</v>
      </c>
      <c r="G253" s="178" t="s">
        <v>217</v>
      </c>
      <c r="H253" s="179">
        <v>83.558000000000007</v>
      </c>
      <c r="I253" s="180"/>
      <c r="J253" s="181">
        <f>ROUND(I253*H253,2)</f>
        <v>0</v>
      </c>
      <c r="K253" s="177" t="s">
        <v>141</v>
      </c>
      <c r="L253" s="41"/>
      <c r="M253" s="182" t="s">
        <v>5</v>
      </c>
      <c r="N253" s="183" t="s">
        <v>43</v>
      </c>
      <c r="O253" s="42"/>
      <c r="P253" s="184">
        <f>O253*H253</f>
        <v>0</v>
      </c>
      <c r="Q253" s="184">
        <v>0</v>
      </c>
      <c r="R253" s="184">
        <f>Q253*H253</f>
        <v>0</v>
      </c>
      <c r="S253" s="184">
        <v>0</v>
      </c>
      <c r="T253" s="185">
        <f>S253*H253</f>
        <v>0</v>
      </c>
      <c r="AR253" s="24" t="s">
        <v>142</v>
      </c>
      <c r="AT253" s="24" t="s">
        <v>137</v>
      </c>
      <c r="AU253" s="24" t="s">
        <v>82</v>
      </c>
      <c r="AY253" s="24" t="s">
        <v>135</v>
      </c>
      <c r="BE253" s="186">
        <f>IF(N253="základní",J253,0)</f>
        <v>0</v>
      </c>
      <c r="BF253" s="186">
        <f>IF(N253="snížená",J253,0)</f>
        <v>0</v>
      </c>
      <c r="BG253" s="186">
        <f>IF(N253="zákl. přenesená",J253,0)</f>
        <v>0</v>
      </c>
      <c r="BH253" s="186">
        <f>IF(N253="sníž. přenesená",J253,0)</f>
        <v>0</v>
      </c>
      <c r="BI253" s="186">
        <f>IF(N253="nulová",J253,0)</f>
        <v>0</v>
      </c>
      <c r="BJ253" s="24" t="s">
        <v>80</v>
      </c>
      <c r="BK253" s="186">
        <f>ROUND(I253*H253,2)</f>
        <v>0</v>
      </c>
      <c r="BL253" s="24" t="s">
        <v>142</v>
      </c>
      <c r="BM253" s="24" t="s">
        <v>635</v>
      </c>
    </row>
    <row r="254" spans="2:65" s="1" customFormat="1" ht="22.5" customHeight="1">
      <c r="B254" s="174"/>
      <c r="C254" s="175" t="s">
        <v>636</v>
      </c>
      <c r="D254" s="175" t="s">
        <v>137</v>
      </c>
      <c r="E254" s="176" t="s">
        <v>420</v>
      </c>
      <c r="F254" s="177" t="s">
        <v>421</v>
      </c>
      <c r="G254" s="178" t="s">
        <v>217</v>
      </c>
      <c r="H254" s="179">
        <v>83.558000000000007</v>
      </c>
      <c r="I254" s="180"/>
      <c r="J254" s="181">
        <f>ROUND(I254*H254,2)</f>
        <v>0</v>
      </c>
      <c r="K254" s="177" t="s">
        <v>141</v>
      </c>
      <c r="L254" s="41"/>
      <c r="M254" s="182" t="s">
        <v>5</v>
      </c>
      <c r="N254" s="183" t="s">
        <v>43</v>
      </c>
      <c r="O254" s="42"/>
      <c r="P254" s="184">
        <f>O254*H254</f>
        <v>0</v>
      </c>
      <c r="Q254" s="184">
        <v>0</v>
      </c>
      <c r="R254" s="184">
        <f>Q254*H254</f>
        <v>0</v>
      </c>
      <c r="S254" s="184">
        <v>0</v>
      </c>
      <c r="T254" s="185">
        <f>S254*H254</f>
        <v>0</v>
      </c>
      <c r="AR254" s="24" t="s">
        <v>142</v>
      </c>
      <c r="AT254" s="24" t="s">
        <v>137</v>
      </c>
      <c r="AU254" s="24" t="s">
        <v>82</v>
      </c>
      <c r="AY254" s="24" t="s">
        <v>135</v>
      </c>
      <c r="BE254" s="186">
        <f>IF(N254="základní",J254,0)</f>
        <v>0</v>
      </c>
      <c r="BF254" s="186">
        <f>IF(N254="snížená",J254,0)</f>
        <v>0</v>
      </c>
      <c r="BG254" s="186">
        <f>IF(N254="zákl. přenesená",J254,0)</f>
        <v>0</v>
      </c>
      <c r="BH254" s="186">
        <f>IF(N254="sníž. přenesená",J254,0)</f>
        <v>0</v>
      </c>
      <c r="BI254" s="186">
        <f>IF(N254="nulová",J254,0)</f>
        <v>0</v>
      </c>
      <c r="BJ254" s="24" t="s">
        <v>80</v>
      </c>
      <c r="BK254" s="186">
        <f>ROUND(I254*H254,2)</f>
        <v>0</v>
      </c>
      <c r="BL254" s="24" t="s">
        <v>142</v>
      </c>
      <c r="BM254" s="24" t="s">
        <v>637</v>
      </c>
    </row>
    <row r="255" spans="2:65" s="10" customFormat="1" ht="29.85" customHeight="1">
      <c r="B255" s="160"/>
      <c r="D255" s="171" t="s">
        <v>71</v>
      </c>
      <c r="E255" s="172" t="s">
        <v>423</v>
      </c>
      <c r="F255" s="172" t="s">
        <v>424</v>
      </c>
      <c r="I255" s="163"/>
      <c r="J255" s="173">
        <f>BK255</f>
        <v>0</v>
      </c>
      <c r="L255" s="160"/>
      <c r="M255" s="165"/>
      <c r="N255" s="166"/>
      <c r="O255" s="166"/>
      <c r="P255" s="167">
        <f>P256</f>
        <v>0</v>
      </c>
      <c r="Q255" s="166"/>
      <c r="R255" s="167">
        <f>R256</f>
        <v>0</v>
      </c>
      <c r="S255" s="166"/>
      <c r="T255" s="168">
        <f>T256</f>
        <v>0</v>
      </c>
      <c r="AR255" s="161" t="s">
        <v>80</v>
      </c>
      <c r="AT255" s="169" t="s">
        <v>71</v>
      </c>
      <c r="AU255" s="169" t="s">
        <v>80</v>
      </c>
      <c r="AY255" s="161" t="s">
        <v>135</v>
      </c>
      <c r="BK255" s="170">
        <f>BK256</f>
        <v>0</v>
      </c>
    </row>
    <row r="256" spans="2:65" s="1" customFormat="1" ht="22.5" customHeight="1">
      <c r="B256" s="174"/>
      <c r="C256" s="175" t="s">
        <v>638</v>
      </c>
      <c r="D256" s="175" t="s">
        <v>137</v>
      </c>
      <c r="E256" s="176" t="s">
        <v>426</v>
      </c>
      <c r="F256" s="177" t="s">
        <v>427</v>
      </c>
      <c r="G256" s="178" t="s">
        <v>217</v>
      </c>
      <c r="H256" s="179">
        <v>40.384</v>
      </c>
      <c r="I256" s="180"/>
      <c r="J256" s="181">
        <f>ROUND(I256*H256,2)</f>
        <v>0</v>
      </c>
      <c r="K256" s="177" t="s">
        <v>141</v>
      </c>
      <c r="L256" s="41"/>
      <c r="M256" s="182" t="s">
        <v>5</v>
      </c>
      <c r="N256" s="238" t="s">
        <v>43</v>
      </c>
      <c r="O256" s="239"/>
      <c r="P256" s="240">
        <f>O256*H256</f>
        <v>0</v>
      </c>
      <c r="Q256" s="240">
        <v>0</v>
      </c>
      <c r="R256" s="240">
        <f>Q256*H256</f>
        <v>0</v>
      </c>
      <c r="S256" s="240">
        <v>0</v>
      </c>
      <c r="T256" s="241">
        <f>S256*H256</f>
        <v>0</v>
      </c>
      <c r="AR256" s="24" t="s">
        <v>142</v>
      </c>
      <c r="AT256" s="24" t="s">
        <v>137</v>
      </c>
      <c r="AU256" s="24" t="s">
        <v>82</v>
      </c>
      <c r="AY256" s="24" t="s">
        <v>135</v>
      </c>
      <c r="BE256" s="186">
        <f>IF(N256="základní",J256,0)</f>
        <v>0</v>
      </c>
      <c r="BF256" s="186">
        <f>IF(N256="snížená",J256,0)</f>
        <v>0</v>
      </c>
      <c r="BG256" s="186">
        <f>IF(N256="zákl. přenesená",J256,0)</f>
        <v>0</v>
      </c>
      <c r="BH256" s="186">
        <f>IF(N256="sníž. přenesená",J256,0)</f>
        <v>0</v>
      </c>
      <c r="BI256" s="186">
        <f>IF(N256="nulová",J256,0)</f>
        <v>0</v>
      </c>
      <c r="BJ256" s="24" t="s">
        <v>80</v>
      </c>
      <c r="BK256" s="186">
        <f>ROUND(I256*H256,2)</f>
        <v>0</v>
      </c>
      <c r="BL256" s="24" t="s">
        <v>142</v>
      </c>
      <c r="BM256" s="24" t="s">
        <v>428</v>
      </c>
    </row>
    <row r="257" spans="2:12" s="1" customFormat="1" ht="6.95" customHeight="1">
      <c r="B257" s="56"/>
      <c r="C257" s="57"/>
      <c r="D257" s="57"/>
      <c r="E257" s="57"/>
      <c r="F257" s="57"/>
      <c r="G257" s="57"/>
      <c r="H257" s="57"/>
      <c r="I257" s="127"/>
      <c r="J257" s="57"/>
      <c r="K257" s="57"/>
      <c r="L257" s="41"/>
    </row>
  </sheetData>
  <autoFilter ref="C83:K256"/>
  <mergeCells count="9"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0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98</v>
      </c>
      <c r="G1" s="368" t="s">
        <v>99</v>
      </c>
      <c r="H1" s="368"/>
      <c r="I1" s="103"/>
      <c r="J1" s="102" t="s">
        <v>100</v>
      </c>
      <c r="K1" s="101" t="s">
        <v>101</v>
      </c>
      <c r="L1" s="102" t="s">
        <v>102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9" t="s">
        <v>8</v>
      </c>
      <c r="M2" s="360"/>
      <c r="N2" s="360"/>
      <c r="O2" s="360"/>
      <c r="P2" s="360"/>
      <c r="Q2" s="360"/>
      <c r="R2" s="360"/>
      <c r="S2" s="360"/>
      <c r="T2" s="360"/>
      <c r="U2" s="360"/>
      <c r="V2" s="360"/>
      <c r="AT2" s="24" t="s">
        <v>91</v>
      </c>
    </row>
    <row r="3" spans="1:70" ht="6.95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103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>
      <c r="B6" s="28"/>
      <c r="C6" s="29"/>
      <c r="D6" s="37" t="s">
        <v>19</v>
      </c>
      <c r="E6" s="29"/>
      <c r="F6" s="29"/>
      <c r="G6" s="29"/>
      <c r="H6" s="29"/>
      <c r="I6" s="105"/>
      <c r="J6" s="29"/>
      <c r="K6" s="31"/>
    </row>
    <row r="7" spans="1:70" ht="22.5" customHeight="1">
      <c r="B7" s="28"/>
      <c r="C7" s="29"/>
      <c r="D7" s="29"/>
      <c r="E7" s="361" t="str">
        <f>'Rekapitulace stavby'!K6</f>
        <v>Kostelec nad Orlicí - Projekt pro výstavbu a opravu komunikace Erbenova, Na Spojce a Tůmova</v>
      </c>
      <c r="F7" s="362"/>
      <c r="G7" s="362"/>
      <c r="H7" s="362"/>
      <c r="I7" s="105"/>
      <c r="J7" s="29"/>
      <c r="K7" s="31"/>
    </row>
    <row r="8" spans="1:70" s="1" customFormat="1">
      <c r="B8" s="41"/>
      <c r="C8" s="42"/>
      <c r="D8" s="37" t="s">
        <v>104</v>
      </c>
      <c r="E8" s="42"/>
      <c r="F8" s="42"/>
      <c r="G8" s="42"/>
      <c r="H8" s="42"/>
      <c r="I8" s="106"/>
      <c r="J8" s="42"/>
      <c r="K8" s="45"/>
    </row>
    <row r="9" spans="1:70" s="1" customFormat="1" ht="36.950000000000003" customHeight="1">
      <c r="B9" s="41"/>
      <c r="C9" s="42"/>
      <c r="D9" s="42"/>
      <c r="E9" s="363" t="s">
        <v>639</v>
      </c>
      <c r="F9" s="364"/>
      <c r="G9" s="364"/>
      <c r="H9" s="364"/>
      <c r="I9" s="106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5</v>
      </c>
      <c r="G11" s="42"/>
      <c r="H11" s="42"/>
      <c r="I11" s="107" t="s">
        <v>22</v>
      </c>
      <c r="J11" s="35" t="s">
        <v>5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07" t="s">
        <v>25</v>
      </c>
      <c r="J12" s="108" t="str">
        <f>'Rekapitulace stavby'!AN8</f>
        <v>10. 11. 2017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07" t="s">
        <v>28</v>
      </c>
      <c r="J14" s="35" t="s">
        <v>5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07" t="s">
        <v>30</v>
      </c>
      <c r="J15" s="35" t="s">
        <v>5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07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7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07" t="s">
        <v>28</v>
      </c>
      <c r="J20" s="35" t="s">
        <v>5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07" t="s">
        <v>30</v>
      </c>
      <c r="J21" s="35" t="s">
        <v>5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06"/>
      <c r="J23" s="42"/>
      <c r="K23" s="45"/>
    </row>
    <row r="24" spans="2:11" s="6" customFormat="1" ht="22.5" customHeight="1">
      <c r="B24" s="109"/>
      <c r="C24" s="110"/>
      <c r="D24" s="110"/>
      <c r="E24" s="331" t="s">
        <v>5</v>
      </c>
      <c r="F24" s="331"/>
      <c r="G24" s="331"/>
      <c r="H24" s="331"/>
      <c r="I24" s="111"/>
      <c r="J24" s="110"/>
      <c r="K24" s="112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38</v>
      </c>
      <c r="E27" s="42"/>
      <c r="F27" s="42"/>
      <c r="G27" s="42"/>
      <c r="H27" s="42"/>
      <c r="I27" s="106"/>
      <c r="J27" s="116">
        <f>ROUND(J86,2)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17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18">
        <f>ROUND(SUM(BE86:BE303), 2)</f>
        <v>0</v>
      </c>
      <c r="G30" s="42"/>
      <c r="H30" s="42"/>
      <c r="I30" s="119">
        <v>0.21</v>
      </c>
      <c r="J30" s="118">
        <f>ROUND(ROUND((SUM(BE86:BE303)),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18">
        <f>ROUND(SUM(BF86:BF303), 2)</f>
        <v>0</v>
      </c>
      <c r="G31" s="42"/>
      <c r="H31" s="42"/>
      <c r="I31" s="119">
        <v>0.15</v>
      </c>
      <c r="J31" s="118">
        <f>ROUND(ROUND((SUM(BF86:BF303)),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18">
        <f>ROUND(SUM(BG86:BG303),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18">
        <f>ROUND(SUM(BH86:BH303),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18">
        <f>ROUND(SUM(BI86:BI303),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48</v>
      </c>
      <c r="E36" s="71"/>
      <c r="F36" s="71"/>
      <c r="G36" s="122" t="s">
        <v>49</v>
      </c>
      <c r="H36" s="123" t="s">
        <v>50</v>
      </c>
      <c r="I36" s="124"/>
      <c r="J36" s="125">
        <f>SUM(J27:J34)</f>
        <v>0</v>
      </c>
      <c r="K36" s="126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50000000000003" customHeight="1">
      <c r="B42" s="41"/>
      <c r="C42" s="30" t="s">
        <v>106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5" customHeight="1">
      <c r="B44" s="41"/>
      <c r="C44" s="37" t="s">
        <v>19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22.5" customHeight="1">
      <c r="B45" s="41"/>
      <c r="C45" s="42"/>
      <c r="D45" s="42"/>
      <c r="E45" s="361" t="str">
        <f>E7</f>
        <v>Kostelec nad Orlicí - Projekt pro výstavbu a opravu komunikace Erbenova, Na Spojce a Tůmova</v>
      </c>
      <c r="F45" s="362"/>
      <c r="G45" s="362"/>
      <c r="H45" s="362"/>
      <c r="I45" s="106"/>
      <c r="J45" s="42"/>
      <c r="K45" s="45"/>
    </row>
    <row r="46" spans="2:11" s="1" customFormat="1" ht="14.45" customHeight="1">
      <c r="B46" s="41"/>
      <c r="C46" s="37" t="s">
        <v>104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23.25" customHeight="1">
      <c r="B47" s="41"/>
      <c r="C47" s="42"/>
      <c r="D47" s="42"/>
      <c r="E47" s="363" t="str">
        <f>E9</f>
        <v>SO 304 - Vodovod - ul.Erbenova</v>
      </c>
      <c r="F47" s="364"/>
      <c r="G47" s="364"/>
      <c r="H47" s="364"/>
      <c r="I47" s="106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 xml:space="preserve">Kostelec nad Orlicí </v>
      </c>
      <c r="G49" s="42"/>
      <c r="H49" s="42"/>
      <c r="I49" s="107" t="s">
        <v>25</v>
      </c>
      <c r="J49" s="108" t="str">
        <f>IF(J12="","",J12)</f>
        <v>10. 11. 2017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Město Kostelec nad Orlicí, Palackého náměstí 38</v>
      </c>
      <c r="G51" s="42"/>
      <c r="H51" s="42"/>
      <c r="I51" s="107" t="s">
        <v>33</v>
      </c>
      <c r="J51" s="35" t="str">
        <f>E21</f>
        <v>Luboš Bartoš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06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107</v>
      </c>
      <c r="D54" s="120"/>
      <c r="E54" s="120"/>
      <c r="F54" s="120"/>
      <c r="G54" s="120"/>
      <c r="H54" s="120"/>
      <c r="I54" s="131"/>
      <c r="J54" s="132" t="s">
        <v>108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109</v>
      </c>
      <c r="D56" s="42"/>
      <c r="E56" s="42"/>
      <c r="F56" s="42"/>
      <c r="G56" s="42"/>
      <c r="H56" s="42"/>
      <c r="I56" s="106"/>
      <c r="J56" s="116">
        <f>J86</f>
        <v>0</v>
      </c>
      <c r="K56" s="45"/>
      <c r="AU56" s="24" t="s">
        <v>110</v>
      </c>
    </row>
    <row r="57" spans="2:47" s="7" customFormat="1" ht="24.95" customHeight="1">
      <c r="B57" s="135"/>
      <c r="C57" s="136"/>
      <c r="D57" s="137" t="s">
        <v>430</v>
      </c>
      <c r="E57" s="138"/>
      <c r="F57" s="138"/>
      <c r="G57" s="138"/>
      <c r="H57" s="138"/>
      <c r="I57" s="139"/>
      <c r="J57" s="140">
        <f>J87</f>
        <v>0</v>
      </c>
      <c r="K57" s="141"/>
    </row>
    <row r="58" spans="2:47" s="8" customFormat="1" ht="19.899999999999999" customHeight="1">
      <c r="B58" s="142"/>
      <c r="C58" s="143"/>
      <c r="D58" s="144" t="s">
        <v>431</v>
      </c>
      <c r="E58" s="145"/>
      <c r="F58" s="145"/>
      <c r="G58" s="145"/>
      <c r="H58" s="145"/>
      <c r="I58" s="146"/>
      <c r="J58" s="147">
        <f>J88</f>
        <v>0</v>
      </c>
      <c r="K58" s="148"/>
    </row>
    <row r="59" spans="2:47" s="8" customFormat="1" ht="14.85" customHeight="1">
      <c r="B59" s="142"/>
      <c r="C59" s="143"/>
      <c r="D59" s="144" t="s">
        <v>432</v>
      </c>
      <c r="E59" s="145"/>
      <c r="F59" s="145"/>
      <c r="G59" s="145"/>
      <c r="H59" s="145"/>
      <c r="I59" s="146"/>
      <c r="J59" s="147">
        <f>J156</f>
        <v>0</v>
      </c>
      <c r="K59" s="148"/>
    </row>
    <row r="60" spans="2:47" s="8" customFormat="1" ht="19.899999999999999" customHeight="1">
      <c r="B60" s="142"/>
      <c r="C60" s="143"/>
      <c r="D60" s="144" t="s">
        <v>114</v>
      </c>
      <c r="E60" s="145"/>
      <c r="F60" s="145"/>
      <c r="G60" s="145"/>
      <c r="H60" s="145"/>
      <c r="I60" s="146"/>
      <c r="J60" s="147">
        <f>J160</f>
        <v>0</v>
      </c>
      <c r="K60" s="148"/>
    </row>
    <row r="61" spans="2:47" s="8" customFormat="1" ht="19.899999999999999" customHeight="1">
      <c r="B61" s="142"/>
      <c r="C61" s="143"/>
      <c r="D61" s="144" t="s">
        <v>115</v>
      </c>
      <c r="E61" s="145"/>
      <c r="F61" s="145"/>
      <c r="G61" s="145"/>
      <c r="H61" s="145"/>
      <c r="I61" s="146"/>
      <c r="J61" s="147">
        <f>J169</f>
        <v>0</v>
      </c>
      <c r="K61" s="148"/>
    </row>
    <row r="62" spans="2:47" s="8" customFormat="1" ht="19.899999999999999" customHeight="1">
      <c r="B62" s="142"/>
      <c r="C62" s="143"/>
      <c r="D62" s="144" t="s">
        <v>640</v>
      </c>
      <c r="E62" s="145"/>
      <c r="F62" s="145"/>
      <c r="G62" s="145"/>
      <c r="H62" s="145"/>
      <c r="I62" s="146"/>
      <c r="J62" s="147">
        <f>J182</f>
        <v>0</v>
      </c>
      <c r="K62" s="148"/>
    </row>
    <row r="63" spans="2:47" s="8" customFormat="1" ht="19.899999999999999" customHeight="1">
      <c r="B63" s="142"/>
      <c r="C63" s="143"/>
      <c r="D63" s="144" t="s">
        <v>117</v>
      </c>
      <c r="E63" s="145"/>
      <c r="F63" s="145"/>
      <c r="G63" s="145"/>
      <c r="H63" s="145"/>
      <c r="I63" s="146"/>
      <c r="J63" s="147">
        <f>J290</f>
        <v>0</v>
      </c>
      <c r="K63" s="148"/>
    </row>
    <row r="64" spans="2:47" s="8" customFormat="1" ht="19.899999999999999" customHeight="1">
      <c r="B64" s="142"/>
      <c r="C64" s="143"/>
      <c r="D64" s="144" t="s">
        <v>118</v>
      </c>
      <c r="E64" s="145"/>
      <c r="F64" s="145"/>
      <c r="G64" s="145"/>
      <c r="H64" s="145"/>
      <c r="I64" s="146"/>
      <c r="J64" s="147">
        <f>J296</f>
        <v>0</v>
      </c>
      <c r="K64" s="148"/>
    </row>
    <row r="65" spans="2:12" s="7" customFormat="1" ht="24.95" customHeight="1">
      <c r="B65" s="135"/>
      <c r="C65" s="136"/>
      <c r="D65" s="137" t="s">
        <v>641</v>
      </c>
      <c r="E65" s="138"/>
      <c r="F65" s="138"/>
      <c r="G65" s="138"/>
      <c r="H65" s="138"/>
      <c r="I65" s="139"/>
      <c r="J65" s="140">
        <f>J298</f>
        <v>0</v>
      </c>
      <c r="K65" s="141"/>
    </row>
    <row r="66" spans="2:12" s="8" customFormat="1" ht="19.899999999999999" customHeight="1">
      <c r="B66" s="142"/>
      <c r="C66" s="143"/>
      <c r="D66" s="144" t="s">
        <v>642</v>
      </c>
      <c r="E66" s="145"/>
      <c r="F66" s="145"/>
      <c r="G66" s="145"/>
      <c r="H66" s="145"/>
      <c r="I66" s="146"/>
      <c r="J66" s="147">
        <f>J299</f>
        <v>0</v>
      </c>
      <c r="K66" s="148"/>
    </row>
    <row r="67" spans="2:12" s="1" customFormat="1" ht="21.75" customHeight="1">
      <c r="B67" s="41"/>
      <c r="C67" s="42"/>
      <c r="D67" s="42"/>
      <c r="E67" s="42"/>
      <c r="F67" s="42"/>
      <c r="G67" s="42"/>
      <c r="H67" s="42"/>
      <c r="I67" s="106"/>
      <c r="J67" s="42"/>
      <c r="K67" s="45"/>
    </row>
    <row r="68" spans="2:12" s="1" customFormat="1" ht="6.95" customHeight="1">
      <c r="B68" s="56"/>
      <c r="C68" s="57"/>
      <c r="D68" s="57"/>
      <c r="E68" s="57"/>
      <c r="F68" s="57"/>
      <c r="G68" s="57"/>
      <c r="H68" s="57"/>
      <c r="I68" s="127"/>
      <c r="J68" s="57"/>
      <c r="K68" s="58"/>
    </row>
    <row r="72" spans="2:12" s="1" customFormat="1" ht="6.95" customHeight="1">
      <c r="B72" s="59"/>
      <c r="C72" s="60"/>
      <c r="D72" s="60"/>
      <c r="E72" s="60"/>
      <c r="F72" s="60"/>
      <c r="G72" s="60"/>
      <c r="H72" s="60"/>
      <c r="I72" s="128"/>
      <c r="J72" s="60"/>
      <c r="K72" s="60"/>
      <c r="L72" s="41"/>
    </row>
    <row r="73" spans="2:12" s="1" customFormat="1" ht="36.950000000000003" customHeight="1">
      <c r="B73" s="41"/>
      <c r="C73" s="61" t="s">
        <v>119</v>
      </c>
      <c r="L73" s="41"/>
    </row>
    <row r="74" spans="2:12" s="1" customFormat="1" ht="6.95" customHeight="1">
      <c r="B74" s="41"/>
      <c r="L74" s="41"/>
    </row>
    <row r="75" spans="2:12" s="1" customFormat="1" ht="14.45" customHeight="1">
      <c r="B75" s="41"/>
      <c r="C75" s="63" t="s">
        <v>19</v>
      </c>
      <c r="L75" s="41"/>
    </row>
    <row r="76" spans="2:12" s="1" customFormat="1" ht="22.5" customHeight="1">
      <c r="B76" s="41"/>
      <c r="E76" s="365" t="str">
        <f>E7</f>
        <v>Kostelec nad Orlicí - Projekt pro výstavbu a opravu komunikace Erbenova, Na Spojce a Tůmova</v>
      </c>
      <c r="F76" s="366"/>
      <c r="G76" s="366"/>
      <c r="H76" s="366"/>
      <c r="L76" s="41"/>
    </row>
    <row r="77" spans="2:12" s="1" customFormat="1" ht="14.45" customHeight="1">
      <c r="B77" s="41"/>
      <c r="C77" s="63" t="s">
        <v>104</v>
      </c>
      <c r="L77" s="41"/>
    </row>
    <row r="78" spans="2:12" s="1" customFormat="1" ht="23.25" customHeight="1">
      <c r="B78" s="41"/>
      <c r="E78" s="342" t="str">
        <f>E9</f>
        <v>SO 304 - Vodovod - ul.Erbenova</v>
      </c>
      <c r="F78" s="367"/>
      <c r="G78" s="367"/>
      <c r="H78" s="367"/>
      <c r="L78" s="41"/>
    </row>
    <row r="79" spans="2:12" s="1" customFormat="1" ht="6.95" customHeight="1">
      <c r="B79" s="41"/>
      <c r="L79" s="41"/>
    </row>
    <row r="80" spans="2:12" s="1" customFormat="1" ht="18" customHeight="1">
      <c r="B80" s="41"/>
      <c r="C80" s="63" t="s">
        <v>23</v>
      </c>
      <c r="F80" s="149" t="str">
        <f>F12</f>
        <v xml:space="preserve">Kostelec nad Orlicí </v>
      </c>
      <c r="I80" s="150" t="s">
        <v>25</v>
      </c>
      <c r="J80" s="67" t="str">
        <f>IF(J12="","",J12)</f>
        <v>10. 11. 2017</v>
      </c>
      <c r="L80" s="41"/>
    </row>
    <row r="81" spans="2:65" s="1" customFormat="1" ht="6.95" customHeight="1">
      <c r="B81" s="41"/>
      <c r="L81" s="41"/>
    </row>
    <row r="82" spans="2:65" s="1" customFormat="1">
      <c r="B82" s="41"/>
      <c r="C82" s="63" t="s">
        <v>27</v>
      </c>
      <c r="F82" s="149" t="str">
        <f>E15</f>
        <v>Město Kostelec nad Orlicí, Palackého náměstí 38</v>
      </c>
      <c r="I82" s="150" t="s">
        <v>33</v>
      </c>
      <c r="J82" s="149" t="str">
        <f>E21</f>
        <v>Luboš Bartoš</v>
      </c>
      <c r="L82" s="41"/>
    </row>
    <row r="83" spans="2:65" s="1" customFormat="1" ht="14.45" customHeight="1">
      <c r="B83" s="41"/>
      <c r="C83" s="63" t="s">
        <v>31</v>
      </c>
      <c r="F83" s="149" t="str">
        <f>IF(E18="","",E18)</f>
        <v/>
      </c>
      <c r="L83" s="41"/>
    </row>
    <row r="84" spans="2:65" s="1" customFormat="1" ht="10.35" customHeight="1">
      <c r="B84" s="41"/>
      <c r="L84" s="41"/>
    </row>
    <row r="85" spans="2:65" s="9" customFormat="1" ht="29.25" customHeight="1">
      <c r="B85" s="151"/>
      <c r="C85" s="152" t="s">
        <v>120</v>
      </c>
      <c r="D85" s="153" t="s">
        <v>57</v>
      </c>
      <c r="E85" s="153" t="s">
        <v>53</v>
      </c>
      <c r="F85" s="153" t="s">
        <v>121</v>
      </c>
      <c r="G85" s="153" t="s">
        <v>122</v>
      </c>
      <c r="H85" s="153" t="s">
        <v>123</v>
      </c>
      <c r="I85" s="154" t="s">
        <v>124</v>
      </c>
      <c r="J85" s="153" t="s">
        <v>108</v>
      </c>
      <c r="K85" s="155" t="s">
        <v>125</v>
      </c>
      <c r="L85" s="151"/>
      <c r="M85" s="73" t="s">
        <v>126</v>
      </c>
      <c r="N85" s="74" t="s">
        <v>42</v>
      </c>
      <c r="O85" s="74" t="s">
        <v>127</v>
      </c>
      <c r="P85" s="74" t="s">
        <v>128</v>
      </c>
      <c r="Q85" s="74" t="s">
        <v>129</v>
      </c>
      <c r="R85" s="74" t="s">
        <v>130</v>
      </c>
      <c r="S85" s="74" t="s">
        <v>131</v>
      </c>
      <c r="T85" s="75" t="s">
        <v>132</v>
      </c>
    </row>
    <row r="86" spans="2:65" s="1" customFormat="1" ht="29.25" customHeight="1">
      <c r="B86" s="41"/>
      <c r="C86" s="77" t="s">
        <v>109</v>
      </c>
      <c r="J86" s="156">
        <f>BK86</f>
        <v>0</v>
      </c>
      <c r="L86" s="41"/>
      <c r="M86" s="76"/>
      <c r="N86" s="68"/>
      <c r="O86" s="68"/>
      <c r="P86" s="157">
        <f>P87+P298</f>
        <v>0</v>
      </c>
      <c r="Q86" s="68"/>
      <c r="R86" s="157">
        <f>R87+R298</f>
        <v>60.437220999999994</v>
      </c>
      <c r="S86" s="68"/>
      <c r="T86" s="158">
        <f>T87+T298</f>
        <v>7.9200000000000008</v>
      </c>
      <c r="AT86" s="24" t="s">
        <v>71</v>
      </c>
      <c r="AU86" s="24" t="s">
        <v>110</v>
      </c>
      <c r="BK86" s="159">
        <f>BK87+BK298</f>
        <v>0</v>
      </c>
    </row>
    <row r="87" spans="2:65" s="10" customFormat="1" ht="37.35" customHeight="1">
      <c r="B87" s="160"/>
      <c r="D87" s="161" t="s">
        <v>71</v>
      </c>
      <c r="E87" s="162" t="s">
        <v>133</v>
      </c>
      <c r="F87" s="162" t="s">
        <v>433</v>
      </c>
      <c r="I87" s="163"/>
      <c r="J87" s="164">
        <f>BK87</f>
        <v>0</v>
      </c>
      <c r="L87" s="160"/>
      <c r="M87" s="165"/>
      <c r="N87" s="166"/>
      <c r="O87" s="166"/>
      <c r="P87" s="167">
        <f>P88+P160+P169+P182+P290+P296</f>
        <v>0</v>
      </c>
      <c r="Q87" s="166"/>
      <c r="R87" s="167">
        <f>R88+R160+R169+R182+R290+R296</f>
        <v>60.435220999999991</v>
      </c>
      <c r="S87" s="166"/>
      <c r="T87" s="168">
        <f>T88+T160+T169+T182+T290+T296</f>
        <v>7.9200000000000008</v>
      </c>
      <c r="AR87" s="161" t="s">
        <v>80</v>
      </c>
      <c r="AT87" s="169" t="s">
        <v>71</v>
      </c>
      <c r="AU87" s="169" t="s">
        <v>72</v>
      </c>
      <c r="AY87" s="161" t="s">
        <v>135</v>
      </c>
      <c r="BK87" s="170">
        <f>BK88+BK160+BK169+BK182+BK290+BK296</f>
        <v>0</v>
      </c>
    </row>
    <row r="88" spans="2:65" s="10" customFormat="1" ht="19.899999999999999" customHeight="1">
      <c r="B88" s="160"/>
      <c r="D88" s="171" t="s">
        <v>71</v>
      </c>
      <c r="E88" s="172" t="s">
        <v>80</v>
      </c>
      <c r="F88" s="172" t="s">
        <v>434</v>
      </c>
      <c r="I88" s="163"/>
      <c r="J88" s="173">
        <f>BK88</f>
        <v>0</v>
      </c>
      <c r="L88" s="160"/>
      <c r="M88" s="165"/>
      <c r="N88" s="166"/>
      <c r="O88" s="166"/>
      <c r="P88" s="167">
        <f>P89+SUM(P90:P156)</f>
        <v>0</v>
      </c>
      <c r="Q88" s="166"/>
      <c r="R88" s="167">
        <f>R89+SUM(R90:R156)</f>
        <v>1.29078</v>
      </c>
      <c r="S88" s="166"/>
      <c r="T88" s="168">
        <f>T89+SUM(T90:T156)</f>
        <v>0</v>
      </c>
      <c r="AR88" s="161" t="s">
        <v>80</v>
      </c>
      <c r="AT88" s="169" t="s">
        <v>71</v>
      </c>
      <c r="AU88" s="169" t="s">
        <v>80</v>
      </c>
      <c r="AY88" s="161" t="s">
        <v>135</v>
      </c>
      <c r="BK88" s="170">
        <f>BK89+SUM(BK90:BK156)</f>
        <v>0</v>
      </c>
    </row>
    <row r="89" spans="2:65" s="1" customFormat="1" ht="57" customHeight="1">
      <c r="B89" s="174"/>
      <c r="C89" s="175" t="s">
        <v>80</v>
      </c>
      <c r="D89" s="175" t="s">
        <v>137</v>
      </c>
      <c r="E89" s="176" t="s">
        <v>643</v>
      </c>
      <c r="F89" s="177" t="s">
        <v>644</v>
      </c>
      <c r="G89" s="178" t="s">
        <v>257</v>
      </c>
      <c r="H89" s="179">
        <v>3.6</v>
      </c>
      <c r="I89" s="180"/>
      <c r="J89" s="181">
        <f>ROUND(I89*H89,2)</f>
        <v>0</v>
      </c>
      <c r="K89" s="177" t="s">
        <v>141</v>
      </c>
      <c r="L89" s="41"/>
      <c r="M89" s="182" t="s">
        <v>5</v>
      </c>
      <c r="N89" s="183" t="s">
        <v>43</v>
      </c>
      <c r="O89" s="42"/>
      <c r="P89" s="184">
        <f>O89*H89</f>
        <v>0</v>
      </c>
      <c r="Q89" s="184">
        <v>8.6800000000000002E-3</v>
      </c>
      <c r="R89" s="184">
        <f>Q89*H89</f>
        <v>3.1248000000000001E-2</v>
      </c>
      <c r="S89" s="184">
        <v>0</v>
      </c>
      <c r="T89" s="185">
        <f>S89*H89</f>
        <v>0</v>
      </c>
      <c r="AR89" s="24" t="s">
        <v>142</v>
      </c>
      <c r="AT89" s="24" t="s">
        <v>137</v>
      </c>
      <c r="AU89" s="24" t="s">
        <v>82</v>
      </c>
      <c r="AY89" s="24" t="s">
        <v>135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24" t="s">
        <v>80</v>
      </c>
      <c r="BK89" s="186">
        <f>ROUND(I89*H89,2)</f>
        <v>0</v>
      </c>
      <c r="BL89" s="24" t="s">
        <v>142</v>
      </c>
      <c r="BM89" s="24" t="s">
        <v>645</v>
      </c>
    </row>
    <row r="90" spans="2:65" s="11" customFormat="1" ht="13.5">
      <c r="B90" s="187"/>
      <c r="D90" s="188" t="s">
        <v>144</v>
      </c>
      <c r="E90" s="189" t="s">
        <v>5</v>
      </c>
      <c r="F90" s="190" t="s">
        <v>646</v>
      </c>
      <c r="H90" s="191">
        <v>3.6</v>
      </c>
      <c r="I90" s="192"/>
      <c r="L90" s="187"/>
      <c r="M90" s="193"/>
      <c r="N90" s="194"/>
      <c r="O90" s="194"/>
      <c r="P90" s="194"/>
      <c r="Q90" s="194"/>
      <c r="R90" s="194"/>
      <c r="S90" s="194"/>
      <c r="T90" s="195"/>
      <c r="AT90" s="189" t="s">
        <v>144</v>
      </c>
      <c r="AU90" s="189" t="s">
        <v>82</v>
      </c>
      <c r="AV90" s="11" t="s">
        <v>82</v>
      </c>
      <c r="AW90" s="11" t="s">
        <v>35</v>
      </c>
      <c r="AX90" s="11" t="s">
        <v>80</v>
      </c>
      <c r="AY90" s="189" t="s">
        <v>135</v>
      </c>
    </row>
    <row r="91" spans="2:65" s="12" customFormat="1" ht="13.5">
      <c r="B91" s="196"/>
      <c r="D91" s="197" t="s">
        <v>144</v>
      </c>
      <c r="E91" s="198" t="s">
        <v>5</v>
      </c>
      <c r="F91" s="199" t="s">
        <v>647</v>
      </c>
      <c r="H91" s="200" t="s">
        <v>5</v>
      </c>
      <c r="I91" s="201"/>
      <c r="L91" s="196"/>
      <c r="M91" s="202"/>
      <c r="N91" s="203"/>
      <c r="O91" s="203"/>
      <c r="P91" s="203"/>
      <c r="Q91" s="203"/>
      <c r="R91" s="203"/>
      <c r="S91" s="203"/>
      <c r="T91" s="204"/>
      <c r="AT91" s="205" t="s">
        <v>144</v>
      </c>
      <c r="AU91" s="205" t="s">
        <v>82</v>
      </c>
      <c r="AV91" s="12" t="s">
        <v>80</v>
      </c>
      <c r="AW91" s="12" t="s">
        <v>35</v>
      </c>
      <c r="AX91" s="12" t="s">
        <v>72</v>
      </c>
      <c r="AY91" s="205" t="s">
        <v>135</v>
      </c>
    </row>
    <row r="92" spans="2:65" s="1" customFormat="1" ht="57" customHeight="1">
      <c r="B92" s="174"/>
      <c r="C92" s="175" t="s">
        <v>82</v>
      </c>
      <c r="D92" s="175" t="s">
        <v>137</v>
      </c>
      <c r="E92" s="176" t="s">
        <v>648</v>
      </c>
      <c r="F92" s="177" t="s">
        <v>649</v>
      </c>
      <c r="G92" s="178" t="s">
        <v>257</v>
      </c>
      <c r="H92" s="179">
        <v>16.2</v>
      </c>
      <c r="I92" s="180"/>
      <c r="J92" s="181">
        <f>ROUND(I92*H92,2)</f>
        <v>0</v>
      </c>
      <c r="K92" s="177" t="s">
        <v>141</v>
      </c>
      <c r="L92" s="41"/>
      <c r="M92" s="182" t="s">
        <v>5</v>
      </c>
      <c r="N92" s="183" t="s">
        <v>43</v>
      </c>
      <c r="O92" s="42"/>
      <c r="P92" s="184">
        <f>O92*H92</f>
        <v>0</v>
      </c>
      <c r="Q92" s="184">
        <v>3.6900000000000002E-2</v>
      </c>
      <c r="R92" s="184">
        <f>Q92*H92</f>
        <v>0.59777999999999998</v>
      </c>
      <c r="S92" s="184">
        <v>0</v>
      </c>
      <c r="T92" s="185">
        <f>S92*H92</f>
        <v>0</v>
      </c>
      <c r="AR92" s="24" t="s">
        <v>142</v>
      </c>
      <c r="AT92" s="24" t="s">
        <v>137</v>
      </c>
      <c r="AU92" s="24" t="s">
        <v>82</v>
      </c>
      <c r="AY92" s="24" t="s">
        <v>135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24" t="s">
        <v>80</v>
      </c>
      <c r="BK92" s="186">
        <f>ROUND(I92*H92,2)</f>
        <v>0</v>
      </c>
      <c r="BL92" s="24" t="s">
        <v>142</v>
      </c>
      <c r="BM92" s="24" t="s">
        <v>650</v>
      </c>
    </row>
    <row r="93" spans="2:65" s="11" customFormat="1" ht="13.5">
      <c r="B93" s="187"/>
      <c r="D93" s="188" t="s">
        <v>144</v>
      </c>
      <c r="E93" s="189" t="s">
        <v>5</v>
      </c>
      <c r="F93" s="190" t="s">
        <v>651</v>
      </c>
      <c r="H93" s="191">
        <v>16.2</v>
      </c>
      <c r="I93" s="192"/>
      <c r="L93" s="187"/>
      <c r="M93" s="193"/>
      <c r="N93" s="194"/>
      <c r="O93" s="194"/>
      <c r="P93" s="194"/>
      <c r="Q93" s="194"/>
      <c r="R93" s="194"/>
      <c r="S93" s="194"/>
      <c r="T93" s="195"/>
      <c r="AT93" s="189" t="s">
        <v>144</v>
      </c>
      <c r="AU93" s="189" t="s">
        <v>82</v>
      </c>
      <c r="AV93" s="11" t="s">
        <v>82</v>
      </c>
      <c r="AW93" s="11" t="s">
        <v>35</v>
      </c>
      <c r="AX93" s="11" t="s">
        <v>80</v>
      </c>
      <c r="AY93" s="189" t="s">
        <v>135</v>
      </c>
    </row>
    <row r="94" spans="2:65" s="12" customFormat="1" ht="13.5">
      <c r="B94" s="196"/>
      <c r="D94" s="197" t="s">
        <v>144</v>
      </c>
      <c r="E94" s="198" t="s">
        <v>5</v>
      </c>
      <c r="F94" s="199" t="s">
        <v>647</v>
      </c>
      <c r="H94" s="200" t="s">
        <v>5</v>
      </c>
      <c r="I94" s="201"/>
      <c r="L94" s="196"/>
      <c r="M94" s="202"/>
      <c r="N94" s="203"/>
      <c r="O94" s="203"/>
      <c r="P94" s="203"/>
      <c r="Q94" s="203"/>
      <c r="R94" s="203"/>
      <c r="S94" s="203"/>
      <c r="T94" s="204"/>
      <c r="AT94" s="205" t="s">
        <v>144</v>
      </c>
      <c r="AU94" s="205" t="s">
        <v>82</v>
      </c>
      <c r="AV94" s="12" t="s">
        <v>80</v>
      </c>
      <c r="AW94" s="12" t="s">
        <v>35</v>
      </c>
      <c r="AX94" s="12" t="s">
        <v>72</v>
      </c>
      <c r="AY94" s="205" t="s">
        <v>135</v>
      </c>
    </row>
    <row r="95" spans="2:65" s="1" customFormat="1" ht="31.5" customHeight="1">
      <c r="B95" s="174"/>
      <c r="C95" s="175" t="s">
        <v>151</v>
      </c>
      <c r="D95" s="175" t="s">
        <v>137</v>
      </c>
      <c r="E95" s="176" t="s">
        <v>152</v>
      </c>
      <c r="F95" s="177" t="s">
        <v>440</v>
      </c>
      <c r="G95" s="178" t="s">
        <v>154</v>
      </c>
      <c r="H95" s="179">
        <v>212.70599999999999</v>
      </c>
      <c r="I95" s="180"/>
      <c r="J95" s="181">
        <f>ROUND(I95*H95,2)</f>
        <v>0</v>
      </c>
      <c r="K95" s="177" t="s">
        <v>141</v>
      </c>
      <c r="L95" s="41"/>
      <c r="M95" s="182" t="s">
        <v>5</v>
      </c>
      <c r="N95" s="183" t="s">
        <v>43</v>
      </c>
      <c r="O95" s="42"/>
      <c r="P95" s="184">
        <f>O95*H95</f>
        <v>0</v>
      </c>
      <c r="Q95" s="184">
        <v>0</v>
      </c>
      <c r="R95" s="184">
        <f>Q95*H95</f>
        <v>0</v>
      </c>
      <c r="S95" s="184">
        <v>0</v>
      </c>
      <c r="T95" s="185">
        <f>S95*H95</f>
        <v>0</v>
      </c>
      <c r="AR95" s="24" t="s">
        <v>142</v>
      </c>
      <c r="AT95" s="24" t="s">
        <v>137</v>
      </c>
      <c r="AU95" s="24" t="s">
        <v>82</v>
      </c>
      <c r="AY95" s="24" t="s">
        <v>135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24" t="s">
        <v>80</v>
      </c>
      <c r="BK95" s="186">
        <f>ROUND(I95*H95,2)</f>
        <v>0</v>
      </c>
      <c r="BL95" s="24" t="s">
        <v>142</v>
      </c>
      <c r="BM95" s="24" t="s">
        <v>652</v>
      </c>
    </row>
    <row r="96" spans="2:65" s="12" customFormat="1" ht="13.5">
      <c r="B96" s="196"/>
      <c r="D96" s="188" t="s">
        <v>144</v>
      </c>
      <c r="E96" s="206" t="s">
        <v>5</v>
      </c>
      <c r="F96" s="207" t="s">
        <v>653</v>
      </c>
      <c r="H96" s="205" t="s">
        <v>5</v>
      </c>
      <c r="I96" s="201"/>
      <c r="L96" s="196"/>
      <c r="M96" s="202"/>
      <c r="N96" s="203"/>
      <c r="O96" s="203"/>
      <c r="P96" s="203"/>
      <c r="Q96" s="203"/>
      <c r="R96" s="203"/>
      <c r="S96" s="203"/>
      <c r="T96" s="204"/>
      <c r="AT96" s="205" t="s">
        <v>144</v>
      </c>
      <c r="AU96" s="205" t="s">
        <v>82</v>
      </c>
      <c r="AV96" s="12" t="s">
        <v>80</v>
      </c>
      <c r="AW96" s="12" t="s">
        <v>35</v>
      </c>
      <c r="AX96" s="12" t="s">
        <v>72</v>
      </c>
      <c r="AY96" s="205" t="s">
        <v>135</v>
      </c>
    </row>
    <row r="97" spans="2:65" s="11" customFormat="1" ht="13.5">
      <c r="B97" s="187"/>
      <c r="D97" s="188" t="s">
        <v>144</v>
      </c>
      <c r="E97" s="189" t="s">
        <v>5</v>
      </c>
      <c r="F97" s="190" t="s">
        <v>654</v>
      </c>
      <c r="H97" s="191">
        <v>122.85</v>
      </c>
      <c r="I97" s="192"/>
      <c r="L97" s="187"/>
      <c r="M97" s="193"/>
      <c r="N97" s="194"/>
      <c r="O97" s="194"/>
      <c r="P97" s="194"/>
      <c r="Q97" s="194"/>
      <c r="R97" s="194"/>
      <c r="S97" s="194"/>
      <c r="T97" s="195"/>
      <c r="AT97" s="189" t="s">
        <v>144</v>
      </c>
      <c r="AU97" s="189" t="s">
        <v>82</v>
      </c>
      <c r="AV97" s="11" t="s">
        <v>82</v>
      </c>
      <c r="AW97" s="11" t="s">
        <v>35</v>
      </c>
      <c r="AX97" s="11" t="s">
        <v>72</v>
      </c>
      <c r="AY97" s="189" t="s">
        <v>135</v>
      </c>
    </row>
    <row r="98" spans="2:65" s="14" customFormat="1" ht="13.5">
      <c r="B98" s="229"/>
      <c r="D98" s="188" t="s">
        <v>144</v>
      </c>
      <c r="E98" s="230" t="s">
        <v>5</v>
      </c>
      <c r="F98" s="231" t="s">
        <v>237</v>
      </c>
      <c r="H98" s="232">
        <v>122.85</v>
      </c>
      <c r="I98" s="233"/>
      <c r="L98" s="229"/>
      <c r="M98" s="234"/>
      <c r="N98" s="235"/>
      <c r="O98" s="235"/>
      <c r="P98" s="235"/>
      <c r="Q98" s="235"/>
      <c r="R98" s="235"/>
      <c r="S98" s="235"/>
      <c r="T98" s="236"/>
      <c r="AT98" s="230" t="s">
        <v>144</v>
      </c>
      <c r="AU98" s="230" t="s">
        <v>82</v>
      </c>
      <c r="AV98" s="14" t="s">
        <v>151</v>
      </c>
      <c r="AW98" s="14" t="s">
        <v>35</v>
      </c>
      <c r="AX98" s="14" t="s">
        <v>72</v>
      </c>
      <c r="AY98" s="230" t="s">
        <v>135</v>
      </c>
    </row>
    <row r="99" spans="2:65" s="12" customFormat="1" ht="13.5">
      <c r="B99" s="196"/>
      <c r="D99" s="188" t="s">
        <v>144</v>
      </c>
      <c r="E99" s="206" t="s">
        <v>5</v>
      </c>
      <c r="F99" s="207" t="s">
        <v>655</v>
      </c>
      <c r="H99" s="205" t="s">
        <v>5</v>
      </c>
      <c r="I99" s="201"/>
      <c r="L99" s="196"/>
      <c r="M99" s="202"/>
      <c r="N99" s="203"/>
      <c r="O99" s="203"/>
      <c r="P99" s="203"/>
      <c r="Q99" s="203"/>
      <c r="R99" s="203"/>
      <c r="S99" s="203"/>
      <c r="T99" s="204"/>
      <c r="AT99" s="205" t="s">
        <v>144</v>
      </c>
      <c r="AU99" s="205" t="s">
        <v>82</v>
      </c>
      <c r="AV99" s="12" t="s">
        <v>80</v>
      </c>
      <c r="AW99" s="12" t="s">
        <v>35</v>
      </c>
      <c r="AX99" s="12" t="s">
        <v>72</v>
      </c>
      <c r="AY99" s="205" t="s">
        <v>135</v>
      </c>
    </row>
    <row r="100" spans="2:65" s="11" customFormat="1" ht="13.5">
      <c r="B100" s="187"/>
      <c r="D100" s="188" t="s">
        <v>144</v>
      </c>
      <c r="E100" s="189" t="s">
        <v>5</v>
      </c>
      <c r="F100" s="190" t="s">
        <v>656</v>
      </c>
      <c r="H100" s="191">
        <v>231.66</v>
      </c>
      <c r="I100" s="192"/>
      <c r="L100" s="187"/>
      <c r="M100" s="193"/>
      <c r="N100" s="194"/>
      <c r="O100" s="194"/>
      <c r="P100" s="194"/>
      <c r="Q100" s="194"/>
      <c r="R100" s="194"/>
      <c r="S100" s="194"/>
      <c r="T100" s="195"/>
      <c r="AT100" s="189" t="s">
        <v>144</v>
      </c>
      <c r="AU100" s="189" t="s">
        <v>82</v>
      </c>
      <c r="AV100" s="11" t="s">
        <v>82</v>
      </c>
      <c r="AW100" s="11" t="s">
        <v>35</v>
      </c>
      <c r="AX100" s="11" t="s">
        <v>72</v>
      </c>
      <c r="AY100" s="189" t="s">
        <v>135</v>
      </c>
    </row>
    <row r="101" spans="2:65" s="14" customFormat="1" ht="13.5">
      <c r="B101" s="229"/>
      <c r="D101" s="188" t="s">
        <v>144</v>
      </c>
      <c r="E101" s="230" t="s">
        <v>5</v>
      </c>
      <c r="F101" s="231" t="s">
        <v>237</v>
      </c>
      <c r="H101" s="232">
        <v>231.66</v>
      </c>
      <c r="I101" s="233"/>
      <c r="L101" s="229"/>
      <c r="M101" s="234"/>
      <c r="N101" s="235"/>
      <c r="O101" s="235"/>
      <c r="P101" s="235"/>
      <c r="Q101" s="235"/>
      <c r="R101" s="235"/>
      <c r="S101" s="235"/>
      <c r="T101" s="236"/>
      <c r="AT101" s="230" t="s">
        <v>144</v>
      </c>
      <c r="AU101" s="230" t="s">
        <v>82</v>
      </c>
      <c r="AV101" s="14" t="s">
        <v>151</v>
      </c>
      <c r="AW101" s="14" t="s">
        <v>35</v>
      </c>
      <c r="AX101" s="14" t="s">
        <v>72</v>
      </c>
      <c r="AY101" s="230" t="s">
        <v>135</v>
      </c>
    </row>
    <row r="102" spans="2:65" s="13" customFormat="1" ht="13.5">
      <c r="B102" s="208"/>
      <c r="D102" s="188" t="s">
        <v>144</v>
      </c>
      <c r="E102" s="209" t="s">
        <v>5</v>
      </c>
      <c r="F102" s="210" t="s">
        <v>162</v>
      </c>
      <c r="H102" s="211">
        <v>354.51</v>
      </c>
      <c r="I102" s="212"/>
      <c r="L102" s="208"/>
      <c r="M102" s="213"/>
      <c r="N102" s="214"/>
      <c r="O102" s="214"/>
      <c r="P102" s="214"/>
      <c r="Q102" s="214"/>
      <c r="R102" s="214"/>
      <c r="S102" s="214"/>
      <c r="T102" s="215"/>
      <c r="AT102" s="216" t="s">
        <v>144</v>
      </c>
      <c r="AU102" s="216" t="s">
        <v>82</v>
      </c>
      <c r="AV102" s="13" t="s">
        <v>142</v>
      </c>
      <c r="AW102" s="13" t="s">
        <v>35</v>
      </c>
      <c r="AX102" s="13" t="s">
        <v>72</v>
      </c>
      <c r="AY102" s="216" t="s">
        <v>135</v>
      </c>
    </row>
    <row r="103" spans="2:65" s="11" customFormat="1" ht="13.5">
      <c r="B103" s="187"/>
      <c r="D103" s="188" t="s">
        <v>144</v>
      </c>
      <c r="E103" s="189" t="s">
        <v>5</v>
      </c>
      <c r="F103" s="190" t="s">
        <v>657</v>
      </c>
      <c r="H103" s="191">
        <v>212.70599999999999</v>
      </c>
      <c r="I103" s="192"/>
      <c r="L103" s="187"/>
      <c r="M103" s="193"/>
      <c r="N103" s="194"/>
      <c r="O103" s="194"/>
      <c r="P103" s="194"/>
      <c r="Q103" s="194"/>
      <c r="R103" s="194"/>
      <c r="S103" s="194"/>
      <c r="T103" s="195"/>
      <c r="AT103" s="189" t="s">
        <v>144</v>
      </c>
      <c r="AU103" s="189" t="s">
        <v>82</v>
      </c>
      <c r="AV103" s="11" t="s">
        <v>82</v>
      </c>
      <c r="AW103" s="11" t="s">
        <v>35</v>
      </c>
      <c r="AX103" s="11" t="s">
        <v>80</v>
      </c>
      <c r="AY103" s="189" t="s">
        <v>135</v>
      </c>
    </row>
    <row r="104" spans="2:65" s="12" customFormat="1" ht="13.5">
      <c r="B104" s="196"/>
      <c r="D104" s="197" t="s">
        <v>144</v>
      </c>
      <c r="E104" s="198" t="s">
        <v>5</v>
      </c>
      <c r="F104" s="199" t="s">
        <v>647</v>
      </c>
      <c r="H104" s="200" t="s">
        <v>5</v>
      </c>
      <c r="I104" s="201"/>
      <c r="L104" s="196"/>
      <c r="M104" s="202"/>
      <c r="N104" s="203"/>
      <c r="O104" s="203"/>
      <c r="P104" s="203"/>
      <c r="Q104" s="203"/>
      <c r="R104" s="203"/>
      <c r="S104" s="203"/>
      <c r="T104" s="204"/>
      <c r="AT104" s="205" t="s">
        <v>144</v>
      </c>
      <c r="AU104" s="205" t="s">
        <v>82</v>
      </c>
      <c r="AV104" s="12" t="s">
        <v>80</v>
      </c>
      <c r="AW104" s="12" t="s">
        <v>35</v>
      </c>
      <c r="AX104" s="12" t="s">
        <v>72</v>
      </c>
      <c r="AY104" s="205" t="s">
        <v>135</v>
      </c>
    </row>
    <row r="105" spans="2:65" s="1" customFormat="1" ht="31.5" customHeight="1">
      <c r="B105" s="174"/>
      <c r="C105" s="175" t="s">
        <v>142</v>
      </c>
      <c r="D105" s="175" t="s">
        <v>137</v>
      </c>
      <c r="E105" s="176" t="s">
        <v>164</v>
      </c>
      <c r="F105" s="177" t="s">
        <v>448</v>
      </c>
      <c r="G105" s="178" t="s">
        <v>154</v>
      </c>
      <c r="H105" s="179">
        <v>106.35299999999999</v>
      </c>
      <c r="I105" s="180"/>
      <c r="J105" s="181">
        <f>ROUND(I105*H105,2)</f>
        <v>0</v>
      </c>
      <c r="K105" s="177" t="s">
        <v>141</v>
      </c>
      <c r="L105" s="41"/>
      <c r="M105" s="182" t="s">
        <v>5</v>
      </c>
      <c r="N105" s="183" t="s">
        <v>43</v>
      </c>
      <c r="O105" s="42"/>
      <c r="P105" s="184">
        <f>O105*H105</f>
        <v>0</v>
      </c>
      <c r="Q105" s="184">
        <v>0</v>
      </c>
      <c r="R105" s="184">
        <f>Q105*H105</f>
        <v>0</v>
      </c>
      <c r="S105" s="184">
        <v>0</v>
      </c>
      <c r="T105" s="185">
        <f>S105*H105</f>
        <v>0</v>
      </c>
      <c r="AR105" s="24" t="s">
        <v>142</v>
      </c>
      <c r="AT105" s="24" t="s">
        <v>137</v>
      </c>
      <c r="AU105" s="24" t="s">
        <v>82</v>
      </c>
      <c r="AY105" s="24" t="s">
        <v>135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24" t="s">
        <v>80</v>
      </c>
      <c r="BK105" s="186">
        <f>ROUND(I105*H105,2)</f>
        <v>0</v>
      </c>
      <c r="BL105" s="24" t="s">
        <v>142</v>
      </c>
      <c r="BM105" s="24" t="s">
        <v>658</v>
      </c>
    </row>
    <row r="106" spans="2:65" s="11" customFormat="1" ht="13.5">
      <c r="B106" s="187"/>
      <c r="D106" s="197" t="s">
        <v>144</v>
      </c>
      <c r="E106" s="237" t="s">
        <v>5</v>
      </c>
      <c r="F106" s="217" t="s">
        <v>659</v>
      </c>
      <c r="H106" s="218">
        <v>106.35299999999999</v>
      </c>
      <c r="I106" s="192"/>
      <c r="L106" s="187"/>
      <c r="M106" s="193"/>
      <c r="N106" s="194"/>
      <c r="O106" s="194"/>
      <c r="P106" s="194"/>
      <c r="Q106" s="194"/>
      <c r="R106" s="194"/>
      <c r="S106" s="194"/>
      <c r="T106" s="195"/>
      <c r="AT106" s="189" t="s">
        <v>144</v>
      </c>
      <c r="AU106" s="189" t="s">
        <v>82</v>
      </c>
      <c r="AV106" s="11" t="s">
        <v>82</v>
      </c>
      <c r="AW106" s="11" t="s">
        <v>35</v>
      </c>
      <c r="AX106" s="11" t="s">
        <v>80</v>
      </c>
      <c r="AY106" s="189" t="s">
        <v>135</v>
      </c>
    </row>
    <row r="107" spans="2:65" s="1" customFormat="1" ht="31.5" customHeight="1">
      <c r="B107" s="174"/>
      <c r="C107" s="175" t="s">
        <v>168</v>
      </c>
      <c r="D107" s="175" t="s">
        <v>137</v>
      </c>
      <c r="E107" s="176" t="s">
        <v>169</v>
      </c>
      <c r="F107" s="177" t="s">
        <v>451</v>
      </c>
      <c r="G107" s="178" t="s">
        <v>154</v>
      </c>
      <c r="H107" s="179">
        <v>141.804</v>
      </c>
      <c r="I107" s="180"/>
      <c r="J107" s="181">
        <f>ROUND(I107*H107,2)</f>
        <v>0</v>
      </c>
      <c r="K107" s="177" t="s">
        <v>141</v>
      </c>
      <c r="L107" s="41"/>
      <c r="M107" s="182" t="s">
        <v>5</v>
      </c>
      <c r="N107" s="183" t="s">
        <v>43</v>
      </c>
      <c r="O107" s="42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AR107" s="24" t="s">
        <v>142</v>
      </c>
      <c r="AT107" s="24" t="s">
        <v>137</v>
      </c>
      <c r="AU107" s="24" t="s">
        <v>82</v>
      </c>
      <c r="AY107" s="24" t="s">
        <v>135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24" t="s">
        <v>80</v>
      </c>
      <c r="BK107" s="186">
        <f>ROUND(I107*H107,2)</f>
        <v>0</v>
      </c>
      <c r="BL107" s="24" t="s">
        <v>142</v>
      </c>
      <c r="BM107" s="24" t="s">
        <v>660</v>
      </c>
    </row>
    <row r="108" spans="2:65" s="12" customFormat="1" ht="13.5">
      <c r="B108" s="196"/>
      <c r="D108" s="188" t="s">
        <v>144</v>
      </c>
      <c r="E108" s="206" t="s">
        <v>5</v>
      </c>
      <c r="F108" s="207" t="s">
        <v>653</v>
      </c>
      <c r="H108" s="205" t="s">
        <v>5</v>
      </c>
      <c r="I108" s="201"/>
      <c r="L108" s="196"/>
      <c r="M108" s="202"/>
      <c r="N108" s="203"/>
      <c r="O108" s="203"/>
      <c r="P108" s="203"/>
      <c r="Q108" s="203"/>
      <c r="R108" s="203"/>
      <c r="S108" s="203"/>
      <c r="T108" s="204"/>
      <c r="AT108" s="205" t="s">
        <v>144</v>
      </c>
      <c r="AU108" s="205" t="s">
        <v>82</v>
      </c>
      <c r="AV108" s="12" t="s">
        <v>80</v>
      </c>
      <c r="AW108" s="12" t="s">
        <v>35</v>
      </c>
      <c r="AX108" s="12" t="s">
        <v>72</v>
      </c>
      <c r="AY108" s="205" t="s">
        <v>135</v>
      </c>
    </row>
    <row r="109" spans="2:65" s="11" customFormat="1" ht="13.5">
      <c r="B109" s="187"/>
      <c r="D109" s="188" t="s">
        <v>144</v>
      </c>
      <c r="E109" s="189" t="s">
        <v>5</v>
      </c>
      <c r="F109" s="190" t="s">
        <v>654</v>
      </c>
      <c r="H109" s="191">
        <v>122.85</v>
      </c>
      <c r="I109" s="192"/>
      <c r="L109" s="187"/>
      <c r="M109" s="193"/>
      <c r="N109" s="194"/>
      <c r="O109" s="194"/>
      <c r="P109" s="194"/>
      <c r="Q109" s="194"/>
      <c r="R109" s="194"/>
      <c r="S109" s="194"/>
      <c r="T109" s="195"/>
      <c r="AT109" s="189" t="s">
        <v>144</v>
      </c>
      <c r="AU109" s="189" t="s">
        <v>82</v>
      </c>
      <c r="AV109" s="11" t="s">
        <v>82</v>
      </c>
      <c r="AW109" s="11" t="s">
        <v>35</v>
      </c>
      <c r="AX109" s="11" t="s">
        <v>72</v>
      </c>
      <c r="AY109" s="189" t="s">
        <v>135</v>
      </c>
    </row>
    <row r="110" spans="2:65" s="14" customFormat="1" ht="13.5">
      <c r="B110" s="229"/>
      <c r="D110" s="188" t="s">
        <v>144</v>
      </c>
      <c r="E110" s="230" t="s">
        <v>5</v>
      </c>
      <c r="F110" s="231" t="s">
        <v>237</v>
      </c>
      <c r="H110" s="232">
        <v>122.85</v>
      </c>
      <c r="I110" s="233"/>
      <c r="L110" s="229"/>
      <c r="M110" s="234"/>
      <c r="N110" s="235"/>
      <c r="O110" s="235"/>
      <c r="P110" s="235"/>
      <c r="Q110" s="235"/>
      <c r="R110" s="235"/>
      <c r="S110" s="235"/>
      <c r="T110" s="236"/>
      <c r="AT110" s="230" t="s">
        <v>144</v>
      </c>
      <c r="AU110" s="230" t="s">
        <v>82</v>
      </c>
      <c r="AV110" s="14" t="s">
        <v>151</v>
      </c>
      <c r="AW110" s="14" t="s">
        <v>35</v>
      </c>
      <c r="AX110" s="14" t="s">
        <v>72</v>
      </c>
      <c r="AY110" s="230" t="s">
        <v>135</v>
      </c>
    </row>
    <row r="111" spans="2:65" s="12" customFormat="1" ht="13.5">
      <c r="B111" s="196"/>
      <c r="D111" s="188" t="s">
        <v>144</v>
      </c>
      <c r="E111" s="206" t="s">
        <v>5</v>
      </c>
      <c r="F111" s="207" t="s">
        <v>655</v>
      </c>
      <c r="H111" s="205" t="s">
        <v>5</v>
      </c>
      <c r="I111" s="201"/>
      <c r="L111" s="196"/>
      <c r="M111" s="202"/>
      <c r="N111" s="203"/>
      <c r="O111" s="203"/>
      <c r="P111" s="203"/>
      <c r="Q111" s="203"/>
      <c r="R111" s="203"/>
      <c r="S111" s="203"/>
      <c r="T111" s="204"/>
      <c r="AT111" s="205" t="s">
        <v>144</v>
      </c>
      <c r="AU111" s="205" t="s">
        <v>82</v>
      </c>
      <c r="AV111" s="12" t="s">
        <v>80</v>
      </c>
      <c r="AW111" s="12" t="s">
        <v>35</v>
      </c>
      <c r="AX111" s="12" t="s">
        <v>72</v>
      </c>
      <c r="AY111" s="205" t="s">
        <v>135</v>
      </c>
    </row>
    <row r="112" spans="2:65" s="11" customFormat="1" ht="13.5">
      <c r="B112" s="187"/>
      <c r="D112" s="188" t="s">
        <v>144</v>
      </c>
      <c r="E112" s="189" t="s">
        <v>5</v>
      </c>
      <c r="F112" s="190" t="s">
        <v>656</v>
      </c>
      <c r="H112" s="191">
        <v>231.66</v>
      </c>
      <c r="I112" s="192"/>
      <c r="L112" s="187"/>
      <c r="M112" s="193"/>
      <c r="N112" s="194"/>
      <c r="O112" s="194"/>
      <c r="P112" s="194"/>
      <c r="Q112" s="194"/>
      <c r="R112" s="194"/>
      <c r="S112" s="194"/>
      <c r="T112" s="195"/>
      <c r="AT112" s="189" t="s">
        <v>144</v>
      </c>
      <c r="AU112" s="189" t="s">
        <v>82</v>
      </c>
      <c r="AV112" s="11" t="s">
        <v>82</v>
      </c>
      <c r="AW112" s="11" t="s">
        <v>35</v>
      </c>
      <c r="AX112" s="11" t="s">
        <v>72</v>
      </c>
      <c r="AY112" s="189" t="s">
        <v>135</v>
      </c>
    </row>
    <row r="113" spans="2:65" s="14" customFormat="1" ht="13.5">
      <c r="B113" s="229"/>
      <c r="D113" s="188" t="s">
        <v>144</v>
      </c>
      <c r="E113" s="230" t="s">
        <v>5</v>
      </c>
      <c r="F113" s="231" t="s">
        <v>237</v>
      </c>
      <c r="H113" s="232">
        <v>231.66</v>
      </c>
      <c r="I113" s="233"/>
      <c r="L113" s="229"/>
      <c r="M113" s="234"/>
      <c r="N113" s="235"/>
      <c r="O113" s="235"/>
      <c r="P113" s="235"/>
      <c r="Q113" s="235"/>
      <c r="R113" s="235"/>
      <c r="S113" s="235"/>
      <c r="T113" s="236"/>
      <c r="AT113" s="230" t="s">
        <v>144</v>
      </c>
      <c r="AU113" s="230" t="s">
        <v>82</v>
      </c>
      <c r="AV113" s="14" t="s">
        <v>151</v>
      </c>
      <c r="AW113" s="14" t="s">
        <v>35</v>
      </c>
      <c r="AX113" s="14" t="s">
        <v>72</v>
      </c>
      <c r="AY113" s="230" t="s">
        <v>135</v>
      </c>
    </row>
    <row r="114" spans="2:65" s="13" customFormat="1" ht="13.5">
      <c r="B114" s="208"/>
      <c r="D114" s="188" t="s">
        <v>144</v>
      </c>
      <c r="E114" s="209" t="s">
        <v>5</v>
      </c>
      <c r="F114" s="210" t="s">
        <v>162</v>
      </c>
      <c r="H114" s="211">
        <v>354.51</v>
      </c>
      <c r="I114" s="212"/>
      <c r="L114" s="208"/>
      <c r="M114" s="213"/>
      <c r="N114" s="214"/>
      <c r="O114" s="214"/>
      <c r="P114" s="214"/>
      <c r="Q114" s="214"/>
      <c r="R114" s="214"/>
      <c r="S114" s="214"/>
      <c r="T114" s="215"/>
      <c r="AT114" s="216" t="s">
        <v>144</v>
      </c>
      <c r="AU114" s="216" t="s">
        <v>82</v>
      </c>
      <c r="AV114" s="13" t="s">
        <v>142</v>
      </c>
      <c r="AW114" s="13" t="s">
        <v>35</v>
      </c>
      <c r="AX114" s="13" t="s">
        <v>72</v>
      </c>
      <c r="AY114" s="216" t="s">
        <v>135</v>
      </c>
    </row>
    <row r="115" spans="2:65" s="11" customFormat="1" ht="13.5">
      <c r="B115" s="187"/>
      <c r="D115" s="188" t="s">
        <v>144</v>
      </c>
      <c r="E115" s="189" t="s">
        <v>5</v>
      </c>
      <c r="F115" s="190" t="s">
        <v>661</v>
      </c>
      <c r="H115" s="191">
        <v>141.804</v>
      </c>
      <c r="I115" s="192"/>
      <c r="L115" s="187"/>
      <c r="M115" s="193"/>
      <c r="N115" s="194"/>
      <c r="O115" s="194"/>
      <c r="P115" s="194"/>
      <c r="Q115" s="194"/>
      <c r="R115" s="194"/>
      <c r="S115" s="194"/>
      <c r="T115" s="195"/>
      <c r="AT115" s="189" t="s">
        <v>144</v>
      </c>
      <c r="AU115" s="189" t="s">
        <v>82</v>
      </c>
      <c r="AV115" s="11" t="s">
        <v>82</v>
      </c>
      <c r="AW115" s="11" t="s">
        <v>35</v>
      </c>
      <c r="AX115" s="11" t="s">
        <v>80</v>
      </c>
      <c r="AY115" s="189" t="s">
        <v>135</v>
      </c>
    </row>
    <row r="116" spans="2:65" s="12" customFormat="1" ht="13.5">
      <c r="B116" s="196"/>
      <c r="D116" s="197" t="s">
        <v>144</v>
      </c>
      <c r="E116" s="198" t="s">
        <v>5</v>
      </c>
      <c r="F116" s="199" t="s">
        <v>647</v>
      </c>
      <c r="H116" s="200" t="s">
        <v>5</v>
      </c>
      <c r="I116" s="201"/>
      <c r="L116" s="196"/>
      <c r="M116" s="202"/>
      <c r="N116" s="203"/>
      <c r="O116" s="203"/>
      <c r="P116" s="203"/>
      <c r="Q116" s="203"/>
      <c r="R116" s="203"/>
      <c r="S116" s="203"/>
      <c r="T116" s="204"/>
      <c r="AT116" s="205" t="s">
        <v>144</v>
      </c>
      <c r="AU116" s="205" t="s">
        <v>82</v>
      </c>
      <c r="AV116" s="12" t="s">
        <v>80</v>
      </c>
      <c r="AW116" s="12" t="s">
        <v>35</v>
      </c>
      <c r="AX116" s="12" t="s">
        <v>72</v>
      </c>
      <c r="AY116" s="205" t="s">
        <v>135</v>
      </c>
    </row>
    <row r="117" spans="2:65" s="1" customFormat="1" ht="31.5" customHeight="1">
      <c r="B117" s="174"/>
      <c r="C117" s="175" t="s">
        <v>173</v>
      </c>
      <c r="D117" s="175" t="s">
        <v>137</v>
      </c>
      <c r="E117" s="176" t="s">
        <v>174</v>
      </c>
      <c r="F117" s="177" t="s">
        <v>454</v>
      </c>
      <c r="G117" s="178" t="s">
        <v>154</v>
      </c>
      <c r="H117" s="179">
        <v>70.902000000000001</v>
      </c>
      <c r="I117" s="180"/>
      <c r="J117" s="181">
        <f>ROUND(I117*H117,2)</f>
        <v>0</v>
      </c>
      <c r="K117" s="177" t="s">
        <v>141</v>
      </c>
      <c r="L117" s="41"/>
      <c r="M117" s="182" t="s">
        <v>5</v>
      </c>
      <c r="N117" s="183" t="s">
        <v>43</v>
      </c>
      <c r="O117" s="42"/>
      <c r="P117" s="184">
        <f>O117*H117</f>
        <v>0</v>
      </c>
      <c r="Q117" s="184">
        <v>0</v>
      </c>
      <c r="R117" s="184">
        <f>Q117*H117</f>
        <v>0</v>
      </c>
      <c r="S117" s="184">
        <v>0</v>
      </c>
      <c r="T117" s="185">
        <f>S117*H117</f>
        <v>0</v>
      </c>
      <c r="AR117" s="24" t="s">
        <v>142</v>
      </c>
      <c r="AT117" s="24" t="s">
        <v>137</v>
      </c>
      <c r="AU117" s="24" t="s">
        <v>82</v>
      </c>
      <c r="AY117" s="24" t="s">
        <v>135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24" t="s">
        <v>80</v>
      </c>
      <c r="BK117" s="186">
        <f>ROUND(I117*H117,2)</f>
        <v>0</v>
      </c>
      <c r="BL117" s="24" t="s">
        <v>142</v>
      </c>
      <c r="BM117" s="24" t="s">
        <v>662</v>
      </c>
    </row>
    <row r="118" spans="2:65" s="11" customFormat="1" ht="13.5">
      <c r="B118" s="187"/>
      <c r="D118" s="197" t="s">
        <v>144</v>
      </c>
      <c r="E118" s="237" t="s">
        <v>5</v>
      </c>
      <c r="F118" s="217" t="s">
        <v>663</v>
      </c>
      <c r="H118" s="218">
        <v>70.902000000000001</v>
      </c>
      <c r="I118" s="192"/>
      <c r="L118" s="187"/>
      <c r="M118" s="193"/>
      <c r="N118" s="194"/>
      <c r="O118" s="194"/>
      <c r="P118" s="194"/>
      <c r="Q118" s="194"/>
      <c r="R118" s="194"/>
      <c r="S118" s="194"/>
      <c r="T118" s="195"/>
      <c r="AT118" s="189" t="s">
        <v>144</v>
      </c>
      <c r="AU118" s="189" t="s">
        <v>82</v>
      </c>
      <c r="AV118" s="11" t="s">
        <v>82</v>
      </c>
      <c r="AW118" s="11" t="s">
        <v>35</v>
      </c>
      <c r="AX118" s="11" t="s">
        <v>80</v>
      </c>
      <c r="AY118" s="189" t="s">
        <v>135</v>
      </c>
    </row>
    <row r="119" spans="2:65" s="1" customFormat="1" ht="31.5" customHeight="1">
      <c r="B119" s="174"/>
      <c r="C119" s="175" t="s">
        <v>177</v>
      </c>
      <c r="D119" s="175" t="s">
        <v>137</v>
      </c>
      <c r="E119" s="176" t="s">
        <v>178</v>
      </c>
      <c r="F119" s="177" t="s">
        <v>457</v>
      </c>
      <c r="G119" s="178" t="s">
        <v>180</v>
      </c>
      <c r="H119" s="179">
        <v>787.8</v>
      </c>
      <c r="I119" s="180"/>
      <c r="J119" s="181">
        <f>ROUND(I119*H119,2)</f>
        <v>0</v>
      </c>
      <c r="K119" s="177" t="s">
        <v>141</v>
      </c>
      <c r="L119" s="41"/>
      <c r="M119" s="182" t="s">
        <v>5</v>
      </c>
      <c r="N119" s="183" t="s">
        <v>43</v>
      </c>
      <c r="O119" s="42"/>
      <c r="P119" s="184">
        <f>O119*H119</f>
        <v>0</v>
      </c>
      <c r="Q119" s="184">
        <v>8.4000000000000003E-4</v>
      </c>
      <c r="R119" s="184">
        <f>Q119*H119</f>
        <v>0.66175200000000001</v>
      </c>
      <c r="S119" s="184">
        <v>0</v>
      </c>
      <c r="T119" s="185">
        <f>S119*H119</f>
        <v>0</v>
      </c>
      <c r="AR119" s="24" t="s">
        <v>142</v>
      </c>
      <c r="AT119" s="24" t="s">
        <v>137</v>
      </c>
      <c r="AU119" s="24" t="s">
        <v>82</v>
      </c>
      <c r="AY119" s="24" t="s">
        <v>135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24" t="s">
        <v>80</v>
      </c>
      <c r="BK119" s="186">
        <f>ROUND(I119*H119,2)</f>
        <v>0</v>
      </c>
      <c r="BL119" s="24" t="s">
        <v>142</v>
      </c>
      <c r="BM119" s="24" t="s">
        <v>664</v>
      </c>
    </row>
    <row r="120" spans="2:65" s="12" customFormat="1" ht="13.5">
      <c r="B120" s="196"/>
      <c r="D120" s="188" t="s">
        <v>144</v>
      </c>
      <c r="E120" s="206" t="s">
        <v>5</v>
      </c>
      <c r="F120" s="207" t="s">
        <v>653</v>
      </c>
      <c r="H120" s="205" t="s">
        <v>5</v>
      </c>
      <c r="I120" s="201"/>
      <c r="L120" s="196"/>
      <c r="M120" s="202"/>
      <c r="N120" s="203"/>
      <c r="O120" s="203"/>
      <c r="P120" s="203"/>
      <c r="Q120" s="203"/>
      <c r="R120" s="203"/>
      <c r="S120" s="203"/>
      <c r="T120" s="204"/>
      <c r="AT120" s="205" t="s">
        <v>144</v>
      </c>
      <c r="AU120" s="205" t="s">
        <v>82</v>
      </c>
      <c r="AV120" s="12" t="s">
        <v>80</v>
      </c>
      <c r="AW120" s="12" t="s">
        <v>35</v>
      </c>
      <c r="AX120" s="12" t="s">
        <v>72</v>
      </c>
      <c r="AY120" s="205" t="s">
        <v>135</v>
      </c>
    </row>
    <row r="121" spans="2:65" s="11" customFormat="1" ht="13.5">
      <c r="B121" s="187"/>
      <c r="D121" s="188" t="s">
        <v>144</v>
      </c>
      <c r="E121" s="189" t="s">
        <v>5</v>
      </c>
      <c r="F121" s="190" t="s">
        <v>665</v>
      </c>
      <c r="H121" s="191">
        <v>273</v>
      </c>
      <c r="I121" s="192"/>
      <c r="L121" s="187"/>
      <c r="M121" s="193"/>
      <c r="N121" s="194"/>
      <c r="O121" s="194"/>
      <c r="P121" s="194"/>
      <c r="Q121" s="194"/>
      <c r="R121" s="194"/>
      <c r="S121" s="194"/>
      <c r="T121" s="195"/>
      <c r="AT121" s="189" t="s">
        <v>144</v>
      </c>
      <c r="AU121" s="189" t="s">
        <v>82</v>
      </c>
      <c r="AV121" s="11" t="s">
        <v>82</v>
      </c>
      <c r="AW121" s="11" t="s">
        <v>35</v>
      </c>
      <c r="AX121" s="11" t="s">
        <v>72</v>
      </c>
      <c r="AY121" s="189" t="s">
        <v>135</v>
      </c>
    </row>
    <row r="122" spans="2:65" s="14" customFormat="1" ht="13.5">
      <c r="B122" s="229"/>
      <c r="D122" s="188" t="s">
        <v>144</v>
      </c>
      <c r="E122" s="230" t="s">
        <v>5</v>
      </c>
      <c r="F122" s="231" t="s">
        <v>237</v>
      </c>
      <c r="H122" s="232">
        <v>273</v>
      </c>
      <c r="I122" s="233"/>
      <c r="L122" s="229"/>
      <c r="M122" s="234"/>
      <c r="N122" s="235"/>
      <c r="O122" s="235"/>
      <c r="P122" s="235"/>
      <c r="Q122" s="235"/>
      <c r="R122" s="235"/>
      <c r="S122" s="235"/>
      <c r="T122" s="236"/>
      <c r="AT122" s="230" t="s">
        <v>144</v>
      </c>
      <c r="AU122" s="230" t="s">
        <v>82</v>
      </c>
      <c r="AV122" s="14" t="s">
        <v>151</v>
      </c>
      <c r="AW122" s="14" t="s">
        <v>35</v>
      </c>
      <c r="AX122" s="14" t="s">
        <v>72</v>
      </c>
      <c r="AY122" s="230" t="s">
        <v>135</v>
      </c>
    </row>
    <row r="123" spans="2:65" s="12" customFormat="1" ht="13.5">
      <c r="B123" s="196"/>
      <c r="D123" s="188" t="s">
        <v>144</v>
      </c>
      <c r="E123" s="206" t="s">
        <v>5</v>
      </c>
      <c r="F123" s="207" t="s">
        <v>655</v>
      </c>
      <c r="H123" s="205" t="s">
        <v>5</v>
      </c>
      <c r="I123" s="201"/>
      <c r="L123" s="196"/>
      <c r="M123" s="202"/>
      <c r="N123" s="203"/>
      <c r="O123" s="203"/>
      <c r="P123" s="203"/>
      <c r="Q123" s="203"/>
      <c r="R123" s="203"/>
      <c r="S123" s="203"/>
      <c r="T123" s="204"/>
      <c r="AT123" s="205" t="s">
        <v>144</v>
      </c>
      <c r="AU123" s="205" t="s">
        <v>82</v>
      </c>
      <c r="AV123" s="12" t="s">
        <v>80</v>
      </c>
      <c r="AW123" s="12" t="s">
        <v>35</v>
      </c>
      <c r="AX123" s="12" t="s">
        <v>72</v>
      </c>
      <c r="AY123" s="205" t="s">
        <v>135</v>
      </c>
    </row>
    <row r="124" spans="2:65" s="11" customFormat="1" ht="13.5">
      <c r="B124" s="187"/>
      <c r="D124" s="188" t="s">
        <v>144</v>
      </c>
      <c r="E124" s="189" t="s">
        <v>5</v>
      </c>
      <c r="F124" s="190" t="s">
        <v>666</v>
      </c>
      <c r="H124" s="191">
        <v>514.79999999999995</v>
      </c>
      <c r="I124" s="192"/>
      <c r="L124" s="187"/>
      <c r="M124" s="193"/>
      <c r="N124" s="194"/>
      <c r="O124" s="194"/>
      <c r="P124" s="194"/>
      <c r="Q124" s="194"/>
      <c r="R124" s="194"/>
      <c r="S124" s="194"/>
      <c r="T124" s="195"/>
      <c r="AT124" s="189" t="s">
        <v>144</v>
      </c>
      <c r="AU124" s="189" t="s">
        <v>82</v>
      </c>
      <c r="AV124" s="11" t="s">
        <v>82</v>
      </c>
      <c r="AW124" s="11" t="s">
        <v>35</v>
      </c>
      <c r="AX124" s="11" t="s">
        <v>72</v>
      </c>
      <c r="AY124" s="189" t="s">
        <v>135</v>
      </c>
    </row>
    <row r="125" spans="2:65" s="14" customFormat="1" ht="13.5">
      <c r="B125" s="229"/>
      <c r="D125" s="188" t="s">
        <v>144</v>
      </c>
      <c r="E125" s="230" t="s">
        <v>5</v>
      </c>
      <c r="F125" s="231" t="s">
        <v>237</v>
      </c>
      <c r="H125" s="232">
        <v>514.79999999999995</v>
      </c>
      <c r="I125" s="233"/>
      <c r="L125" s="229"/>
      <c r="M125" s="234"/>
      <c r="N125" s="235"/>
      <c r="O125" s="235"/>
      <c r="P125" s="235"/>
      <c r="Q125" s="235"/>
      <c r="R125" s="235"/>
      <c r="S125" s="235"/>
      <c r="T125" s="236"/>
      <c r="AT125" s="230" t="s">
        <v>144</v>
      </c>
      <c r="AU125" s="230" t="s">
        <v>82</v>
      </c>
      <c r="AV125" s="14" t="s">
        <v>151</v>
      </c>
      <c r="AW125" s="14" t="s">
        <v>35</v>
      </c>
      <c r="AX125" s="14" t="s">
        <v>72</v>
      </c>
      <c r="AY125" s="230" t="s">
        <v>135</v>
      </c>
    </row>
    <row r="126" spans="2:65" s="13" customFormat="1" ht="13.5">
      <c r="B126" s="208"/>
      <c r="D126" s="188" t="s">
        <v>144</v>
      </c>
      <c r="E126" s="209" t="s">
        <v>5</v>
      </c>
      <c r="F126" s="210" t="s">
        <v>162</v>
      </c>
      <c r="H126" s="211">
        <v>787.8</v>
      </c>
      <c r="I126" s="212"/>
      <c r="L126" s="208"/>
      <c r="M126" s="213"/>
      <c r="N126" s="214"/>
      <c r="O126" s="214"/>
      <c r="P126" s="214"/>
      <c r="Q126" s="214"/>
      <c r="R126" s="214"/>
      <c r="S126" s="214"/>
      <c r="T126" s="215"/>
      <c r="AT126" s="216" t="s">
        <v>144</v>
      </c>
      <c r="AU126" s="216" t="s">
        <v>82</v>
      </c>
      <c r="AV126" s="13" t="s">
        <v>142</v>
      </c>
      <c r="AW126" s="13" t="s">
        <v>35</v>
      </c>
      <c r="AX126" s="13" t="s">
        <v>80</v>
      </c>
      <c r="AY126" s="216" t="s">
        <v>135</v>
      </c>
    </row>
    <row r="127" spans="2:65" s="12" customFormat="1" ht="13.5">
      <c r="B127" s="196"/>
      <c r="D127" s="197" t="s">
        <v>144</v>
      </c>
      <c r="E127" s="198" t="s">
        <v>5</v>
      </c>
      <c r="F127" s="199" t="s">
        <v>647</v>
      </c>
      <c r="H127" s="200" t="s">
        <v>5</v>
      </c>
      <c r="I127" s="201"/>
      <c r="L127" s="196"/>
      <c r="M127" s="202"/>
      <c r="N127" s="203"/>
      <c r="O127" s="203"/>
      <c r="P127" s="203"/>
      <c r="Q127" s="203"/>
      <c r="R127" s="203"/>
      <c r="S127" s="203"/>
      <c r="T127" s="204"/>
      <c r="AT127" s="205" t="s">
        <v>144</v>
      </c>
      <c r="AU127" s="205" t="s">
        <v>82</v>
      </c>
      <c r="AV127" s="12" t="s">
        <v>80</v>
      </c>
      <c r="AW127" s="12" t="s">
        <v>35</v>
      </c>
      <c r="AX127" s="12" t="s">
        <v>72</v>
      </c>
      <c r="AY127" s="205" t="s">
        <v>135</v>
      </c>
    </row>
    <row r="128" spans="2:65" s="1" customFormat="1" ht="31.5" customHeight="1">
      <c r="B128" s="174"/>
      <c r="C128" s="175" t="s">
        <v>183</v>
      </c>
      <c r="D128" s="175" t="s">
        <v>137</v>
      </c>
      <c r="E128" s="176" t="s">
        <v>189</v>
      </c>
      <c r="F128" s="177" t="s">
        <v>461</v>
      </c>
      <c r="G128" s="178" t="s">
        <v>180</v>
      </c>
      <c r="H128" s="179">
        <v>787.8</v>
      </c>
      <c r="I128" s="180"/>
      <c r="J128" s="181">
        <f>ROUND(I128*H128,2)</f>
        <v>0</v>
      </c>
      <c r="K128" s="177" t="s">
        <v>141</v>
      </c>
      <c r="L128" s="41"/>
      <c r="M128" s="182" t="s">
        <v>5</v>
      </c>
      <c r="N128" s="183" t="s">
        <v>43</v>
      </c>
      <c r="O128" s="42"/>
      <c r="P128" s="184">
        <f>O128*H128</f>
        <v>0</v>
      </c>
      <c r="Q128" s="184">
        <v>0</v>
      </c>
      <c r="R128" s="184">
        <f>Q128*H128</f>
        <v>0</v>
      </c>
      <c r="S128" s="184">
        <v>0</v>
      </c>
      <c r="T128" s="185">
        <f>S128*H128</f>
        <v>0</v>
      </c>
      <c r="AR128" s="24" t="s">
        <v>142</v>
      </c>
      <c r="AT128" s="24" t="s">
        <v>137</v>
      </c>
      <c r="AU128" s="24" t="s">
        <v>82</v>
      </c>
      <c r="AY128" s="24" t="s">
        <v>135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24" t="s">
        <v>80</v>
      </c>
      <c r="BK128" s="186">
        <f>ROUND(I128*H128,2)</f>
        <v>0</v>
      </c>
      <c r="BL128" s="24" t="s">
        <v>142</v>
      </c>
      <c r="BM128" s="24" t="s">
        <v>667</v>
      </c>
    </row>
    <row r="129" spans="2:65" s="1" customFormat="1" ht="44.25" customHeight="1">
      <c r="B129" s="174"/>
      <c r="C129" s="175" t="s">
        <v>188</v>
      </c>
      <c r="D129" s="175" t="s">
        <v>137</v>
      </c>
      <c r="E129" s="176" t="s">
        <v>197</v>
      </c>
      <c r="F129" s="177" t="s">
        <v>463</v>
      </c>
      <c r="G129" s="178" t="s">
        <v>154</v>
      </c>
      <c r="H129" s="179">
        <v>177.255</v>
      </c>
      <c r="I129" s="180"/>
      <c r="J129" s="181">
        <f>ROUND(I129*H129,2)</f>
        <v>0</v>
      </c>
      <c r="K129" s="177" t="s">
        <v>141</v>
      </c>
      <c r="L129" s="41"/>
      <c r="M129" s="182" t="s">
        <v>5</v>
      </c>
      <c r="N129" s="183" t="s">
        <v>43</v>
      </c>
      <c r="O129" s="42"/>
      <c r="P129" s="184">
        <f>O129*H129</f>
        <v>0</v>
      </c>
      <c r="Q129" s="184">
        <v>0</v>
      </c>
      <c r="R129" s="184">
        <f>Q129*H129</f>
        <v>0</v>
      </c>
      <c r="S129" s="184">
        <v>0</v>
      </c>
      <c r="T129" s="185">
        <f>S129*H129</f>
        <v>0</v>
      </c>
      <c r="AR129" s="24" t="s">
        <v>142</v>
      </c>
      <c r="AT129" s="24" t="s">
        <v>137</v>
      </c>
      <c r="AU129" s="24" t="s">
        <v>82</v>
      </c>
      <c r="AY129" s="24" t="s">
        <v>135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24" t="s">
        <v>80</v>
      </c>
      <c r="BK129" s="186">
        <f>ROUND(I129*H129,2)</f>
        <v>0</v>
      </c>
      <c r="BL129" s="24" t="s">
        <v>142</v>
      </c>
      <c r="BM129" s="24" t="s">
        <v>668</v>
      </c>
    </row>
    <row r="130" spans="2:65" s="11" customFormat="1" ht="13.5">
      <c r="B130" s="187"/>
      <c r="D130" s="188" t="s">
        <v>144</v>
      </c>
      <c r="E130" s="189" t="s">
        <v>5</v>
      </c>
      <c r="F130" s="190" t="s">
        <v>669</v>
      </c>
      <c r="H130" s="191">
        <v>177.255</v>
      </c>
      <c r="I130" s="192"/>
      <c r="L130" s="187"/>
      <c r="M130" s="193"/>
      <c r="N130" s="194"/>
      <c r="O130" s="194"/>
      <c r="P130" s="194"/>
      <c r="Q130" s="194"/>
      <c r="R130" s="194"/>
      <c r="S130" s="194"/>
      <c r="T130" s="195"/>
      <c r="AT130" s="189" t="s">
        <v>144</v>
      </c>
      <c r="AU130" s="189" t="s">
        <v>82</v>
      </c>
      <c r="AV130" s="11" t="s">
        <v>82</v>
      </c>
      <c r="AW130" s="11" t="s">
        <v>35</v>
      </c>
      <c r="AX130" s="11" t="s">
        <v>80</v>
      </c>
      <c r="AY130" s="189" t="s">
        <v>135</v>
      </c>
    </row>
    <row r="131" spans="2:65" s="12" customFormat="1" ht="13.5">
      <c r="B131" s="196"/>
      <c r="D131" s="197" t="s">
        <v>144</v>
      </c>
      <c r="E131" s="198" t="s">
        <v>5</v>
      </c>
      <c r="F131" s="199" t="s">
        <v>647</v>
      </c>
      <c r="H131" s="200" t="s">
        <v>5</v>
      </c>
      <c r="I131" s="201"/>
      <c r="L131" s="196"/>
      <c r="M131" s="202"/>
      <c r="N131" s="203"/>
      <c r="O131" s="203"/>
      <c r="P131" s="203"/>
      <c r="Q131" s="203"/>
      <c r="R131" s="203"/>
      <c r="S131" s="203"/>
      <c r="T131" s="204"/>
      <c r="AT131" s="205" t="s">
        <v>144</v>
      </c>
      <c r="AU131" s="205" t="s">
        <v>82</v>
      </c>
      <c r="AV131" s="12" t="s">
        <v>80</v>
      </c>
      <c r="AW131" s="12" t="s">
        <v>35</v>
      </c>
      <c r="AX131" s="12" t="s">
        <v>72</v>
      </c>
      <c r="AY131" s="205" t="s">
        <v>135</v>
      </c>
    </row>
    <row r="132" spans="2:65" s="1" customFormat="1" ht="44.25" customHeight="1">
      <c r="B132" s="174"/>
      <c r="C132" s="175" t="s">
        <v>192</v>
      </c>
      <c r="D132" s="175" t="s">
        <v>137</v>
      </c>
      <c r="E132" s="176" t="s">
        <v>202</v>
      </c>
      <c r="F132" s="177" t="s">
        <v>466</v>
      </c>
      <c r="G132" s="178" t="s">
        <v>154</v>
      </c>
      <c r="H132" s="179">
        <v>354.51</v>
      </c>
      <c r="I132" s="180"/>
      <c r="J132" s="181">
        <f>ROUND(I132*H132,2)</f>
        <v>0</v>
      </c>
      <c r="K132" s="177" t="s">
        <v>141</v>
      </c>
      <c r="L132" s="41"/>
      <c r="M132" s="182" t="s">
        <v>5</v>
      </c>
      <c r="N132" s="183" t="s">
        <v>43</v>
      </c>
      <c r="O132" s="42"/>
      <c r="P132" s="184">
        <f>O132*H132</f>
        <v>0</v>
      </c>
      <c r="Q132" s="184">
        <v>0</v>
      </c>
      <c r="R132" s="184">
        <f>Q132*H132</f>
        <v>0</v>
      </c>
      <c r="S132" s="184">
        <v>0</v>
      </c>
      <c r="T132" s="185">
        <f>S132*H132</f>
        <v>0</v>
      </c>
      <c r="AR132" s="24" t="s">
        <v>142</v>
      </c>
      <c r="AT132" s="24" t="s">
        <v>137</v>
      </c>
      <c r="AU132" s="24" t="s">
        <v>82</v>
      </c>
      <c r="AY132" s="24" t="s">
        <v>135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24" t="s">
        <v>80</v>
      </c>
      <c r="BK132" s="186">
        <f>ROUND(I132*H132,2)</f>
        <v>0</v>
      </c>
      <c r="BL132" s="24" t="s">
        <v>142</v>
      </c>
      <c r="BM132" s="24" t="s">
        <v>670</v>
      </c>
    </row>
    <row r="133" spans="2:65" s="11" customFormat="1" ht="13.5">
      <c r="B133" s="187"/>
      <c r="D133" s="188" t="s">
        <v>144</v>
      </c>
      <c r="E133" s="189" t="s">
        <v>5</v>
      </c>
      <c r="F133" s="190" t="s">
        <v>671</v>
      </c>
      <c r="H133" s="191">
        <v>354.51</v>
      </c>
      <c r="I133" s="192"/>
      <c r="L133" s="187"/>
      <c r="M133" s="193"/>
      <c r="N133" s="194"/>
      <c r="O133" s="194"/>
      <c r="P133" s="194"/>
      <c r="Q133" s="194"/>
      <c r="R133" s="194"/>
      <c r="S133" s="194"/>
      <c r="T133" s="195"/>
      <c r="AT133" s="189" t="s">
        <v>144</v>
      </c>
      <c r="AU133" s="189" t="s">
        <v>82</v>
      </c>
      <c r="AV133" s="11" t="s">
        <v>82</v>
      </c>
      <c r="AW133" s="11" t="s">
        <v>35</v>
      </c>
      <c r="AX133" s="11" t="s">
        <v>80</v>
      </c>
      <c r="AY133" s="189" t="s">
        <v>135</v>
      </c>
    </row>
    <row r="134" spans="2:65" s="12" customFormat="1" ht="13.5">
      <c r="B134" s="196"/>
      <c r="D134" s="197" t="s">
        <v>144</v>
      </c>
      <c r="E134" s="198" t="s">
        <v>5</v>
      </c>
      <c r="F134" s="199" t="s">
        <v>647</v>
      </c>
      <c r="H134" s="200" t="s">
        <v>5</v>
      </c>
      <c r="I134" s="201"/>
      <c r="L134" s="196"/>
      <c r="M134" s="202"/>
      <c r="N134" s="203"/>
      <c r="O134" s="203"/>
      <c r="P134" s="203"/>
      <c r="Q134" s="203"/>
      <c r="R134" s="203"/>
      <c r="S134" s="203"/>
      <c r="T134" s="204"/>
      <c r="AT134" s="205" t="s">
        <v>144</v>
      </c>
      <c r="AU134" s="205" t="s">
        <v>82</v>
      </c>
      <c r="AV134" s="12" t="s">
        <v>80</v>
      </c>
      <c r="AW134" s="12" t="s">
        <v>35</v>
      </c>
      <c r="AX134" s="12" t="s">
        <v>72</v>
      </c>
      <c r="AY134" s="205" t="s">
        <v>135</v>
      </c>
    </row>
    <row r="135" spans="2:65" s="1" customFormat="1" ht="44.25" customHeight="1">
      <c r="B135" s="174"/>
      <c r="C135" s="175" t="s">
        <v>196</v>
      </c>
      <c r="D135" s="175" t="s">
        <v>137</v>
      </c>
      <c r="E135" s="176" t="s">
        <v>207</v>
      </c>
      <c r="F135" s="177" t="s">
        <v>469</v>
      </c>
      <c r="G135" s="178" t="s">
        <v>154</v>
      </c>
      <c r="H135" s="179">
        <v>703.02</v>
      </c>
      <c r="I135" s="180"/>
      <c r="J135" s="181">
        <f>ROUND(I135*H135,2)</f>
        <v>0</v>
      </c>
      <c r="K135" s="177" t="s">
        <v>141</v>
      </c>
      <c r="L135" s="41"/>
      <c r="M135" s="182" t="s">
        <v>5</v>
      </c>
      <c r="N135" s="183" t="s">
        <v>43</v>
      </c>
      <c r="O135" s="42"/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AR135" s="24" t="s">
        <v>142</v>
      </c>
      <c r="AT135" s="24" t="s">
        <v>137</v>
      </c>
      <c r="AU135" s="24" t="s">
        <v>82</v>
      </c>
      <c r="AY135" s="24" t="s">
        <v>135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24" t="s">
        <v>80</v>
      </c>
      <c r="BK135" s="186">
        <f>ROUND(I135*H135,2)</f>
        <v>0</v>
      </c>
      <c r="BL135" s="24" t="s">
        <v>142</v>
      </c>
      <c r="BM135" s="24" t="s">
        <v>672</v>
      </c>
    </row>
    <row r="136" spans="2:65" s="11" customFormat="1" ht="13.5">
      <c r="B136" s="187"/>
      <c r="D136" s="197" t="s">
        <v>144</v>
      </c>
      <c r="E136" s="237" t="s">
        <v>5</v>
      </c>
      <c r="F136" s="217" t="s">
        <v>673</v>
      </c>
      <c r="H136" s="218">
        <v>703.02</v>
      </c>
      <c r="I136" s="192"/>
      <c r="L136" s="187"/>
      <c r="M136" s="193"/>
      <c r="N136" s="194"/>
      <c r="O136" s="194"/>
      <c r="P136" s="194"/>
      <c r="Q136" s="194"/>
      <c r="R136" s="194"/>
      <c r="S136" s="194"/>
      <c r="T136" s="195"/>
      <c r="AT136" s="189" t="s">
        <v>144</v>
      </c>
      <c r="AU136" s="189" t="s">
        <v>82</v>
      </c>
      <c r="AV136" s="11" t="s">
        <v>82</v>
      </c>
      <c r="AW136" s="11" t="s">
        <v>35</v>
      </c>
      <c r="AX136" s="11" t="s">
        <v>80</v>
      </c>
      <c r="AY136" s="189" t="s">
        <v>135</v>
      </c>
    </row>
    <row r="137" spans="2:65" s="1" customFormat="1" ht="22.5" customHeight="1">
      <c r="B137" s="174"/>
      <c r="C137" s="175" t="s">
        <v>201</v>
      </c>
      <c r="D137" s="175" t="s">
        <v>137</v>
      </c>
      <c r="E137" s="176" t="s">
        <v>212</v>
      </c>
      <c r="F137" s="177" t="s">
        <v>213</v>
      </c>
      <c r="G137" s="178" t="s">
        <v>154</v>
      </c>
      <c r="H137" s="179">
        <v>351.51</v>
      </c>
      <c r="I137" s="180"/>
      <c r="J137" s="181">
        <f>ROUND(I137*H137,2)</f>
        <v>0</v>
      </c>
      <c r="K137" s="177" t="s">
        <v>141</v>
      </c>
      <c r="L137" s="41"/>
      <c r="M137" s="182" t="s">
        <v>5</v>
      </c>
      <c r="N137" s="183" t="s">
        <v>43</v>
      </c>
      <c r="O137" s="42"/>
      <c r="P137" s="184">
        <f>O137*H137</f>
        <v>0</v>
      </c>
      <c r="Q137" s="184">
        <v>0</v>
      </c>
      <c r="R137" s="184">
        <f>Q137*H137</f>
        <v>0</v>
      </c>
      <c r="S137" s="184">
        <v>0</v>
      </c>
      <c r="T137" s="185">
        <f>S137*H137</f>
        <v>0</v>
      </c>
      <c r="AR137" s="24" t="s">
        <v>142</v>
      </c>
      <c r="AT137" s="24" t="s">
        <v>137</v>
      </c>
      <c r="AU137" s="24" t="s">
        <v>82</v>
      </c>
      <c r="AY137" s="24" t="s">
        <v>135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24" t="s">
        <v>80</v>
      </c>
      <c r="BK137" s="186">
        <f>ROUND(I137*H137,2)</f>
        <v>0</v>
      </c>
      <c r="BL137" s="24" t="s">
        <v>142</v>
      </c>
      <c r="BM137" s="24" t="s">
        <v>674</v>
      </c>
    </row>
    <row r="138" spans="2:65" s="1" customFormat="1" ht="22.5" customHeight="1">
      <c r="B138" s="174"/>
      <c r="C138" s="175" t="s">
        <v>206</v>
      </c>
      <c r="D138" s="175" t="s">
        <v>137</v>
      </c>
      <c r="E138" s="176" t="s">
        <v>215</v>
      </c>
      <c r="F138" s="177" t="s">
        <v>473</v>
      </c>
      <c r="G138" s="178" t="s">
        <v>217</v>
      </c>
      <c r="H138" s="179">
        <v>632.71799999999996</v>
      </c>
      <c r="I138" s="180"/>
      <c r="J138" s="181">
        <f>ROUND(I138*H138,2)</f>
        <v>0</v>
      </c>
      <c r="K138" s="177" t="s">
        <v>141</v>
      </c>
      <c r="L138" s="41"/>
      <c r="M138" s="182" t="s">
        <v>5</v>
      </c>
      <c r="N138" s="183" t="s">
        <v>43</v>
      </c>
      <c r="O138" s="42"/>
      <c r="P138" s="184">
        <f>O138*H138</f>
        <v>0</v>
      </c>
      <c r="Q138" s="184">
        <v>0</v>
      </c>
      <c r="R138" s="184">
        <f>Q138*H138</f>
        <v>0</v>
      </c>
      <c r="S138" s="184">
        <v>0</v>
      </c>
      <c r="T138" s="185">
        <f>S138*H138</f>
        <v>0</v>
      </c>
      <c r="AR138" s="24" t="s">
        <v>142</v>
      </c>
      <c r="AT138" s="24" t="s">
        <v>137</v>
      </c>
      <c r="AU138" s="24" t="s">
        <v>82</v>
      </c>
      <c r="AY138" s="24" t="s">
        <v>135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24" t="s">
        <v>80</v>
      </c>
      <c r="BK138" s="186">
        <f>ROUND(I138*H138,2)</f>
        <v>0</v>
      </c>
      <c r="BL138" s="24" t="s">
        <v>142</v>
      </c>
      <c r="BM138" s="24" t="s">
        <v>675</v>
      </c>
    </row>
    <row r="139" spans="2:65" s="11" customFormat="1" ht="13.5">
      <c r="B139" s="187"/>
      <c r="D139" s="197" t="s">
        <v>144</v>
      </c>
      <c r="E139" s="237" t="s">
        <v>5</v>
      </c>
      <c r="F139" s="217" t="s">
        <v>676</v>
      </c>
      <c r="H139" s="218">
        <v>632.71799999999996</v>
      </c>
      <c r="I139" s="192"/>
      <c r="L139" s="187"/>
      <c r="M139" s="193"/>
      <c r="N139" s="194"/>
      <c r="O139" s="194"/>
      <c r="P139" s="194"/>
      <c r="Q139" s="194"/>
      <c r="R139" s="194"/>
      <c r="S139" s="194"/>
      <c r="T139" s="195"/>
      <c r="AT139" s="189" t="s">
        <v>144</v>
      </c>
      <c r="AU139" s="189" t="s">
        <v>82</v>
      </c>
      <c r="AV139" s="11" t="s">
        <v>82</v>
      </c>
      <c r="AW139" s="11" t="s">
        <v>35</v>
      </c>
      <c r="AX139" s="11" t="s">
        <v>80</v>
      </c>
      <c r="AY139" s="189" t="s">
        <v>135</v>
      </c>
    </row>
    <row r="140" spans="2:65" s="1" customFormat="1" ht="31.5" customHeight="1">
      <c r="B140" s="174"/>
      <c r="C140" s="175" t="s">
        <v>211</v>
      </c>
      <c r="D140" s="175" t="s">
        <v>137</v>
      </c>
      <c r="E140" s="176" t="s">
        <v>220</v>
      </c>
      <c r="F140" s="177" t="s">
        <v>476</v>
      </c>
      <c r="G140" s="178" t="s">
        <v>154</v>
      </c>
      <c r="H140" s="179">
        <v>218.16</v>
      </c>
      <c r="I140" s="180"/>
      <c r="J140" s="181">
        <f>ROUND(I140*H140,2)</f>
        <v>0</v>
      </c>
      <c r="K140" s="177" t="s">
        <v>141</v>
      </c>
      <c r="L140" s="41"/>
      <c r="M140" s="182" t="s">
        <v>5</v>
      </c>
      <c r="N140" s="183" t="s">
        <v>43</v>
      </c>
      <c r="O140" s="42"/>
      <c r="P140" s="184">
        <f>O140*H140</f>
        <v>0</v>
      </c>
      <c r="Q140" s="184">
        <v>0</v>
      </c>
      <c r="R140" s="184">
        <f>Q140*H140</f>
        <v>0</v>
      </c>
      <c r="S140" s="184">
        <v>0</v>
      </c>
      <c r="T140" s="185">
        <f>S140*H140</f>
        <v>0</v>
      </c>
      <c r="AR140" s="24" t="s">
        <v>142</v>
      </c>
      <c r="AT140" s="24" t="s">
        <v>137</v>
      </c>
      <c r="AU140" s="24" t="s">
        <v>82</v>
      </c>
      <c r="AY140" s="24" t="s">
        <v>135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24" t="s">
        <v>80</v>
      </c>
      <c r="BK140" s="186">
        <f>ROUND(I140*H140,2)</f>
        <v>0</v>
      </c>
      <c r="BL140" s="24" t="s">
        <v>142</v>
      </c>
      <c r="BM140" s="24" t="s">
        <v>677</v>
      </c>
    </row>
    <row r="141" spans="2:65" s="11" customFormat="1" ht="13.5">
      <c r="B141" s="187"/>
      <c r="D141" s="188" t="s">
        <v>144</v>
      </c>
      <c r="E141" s="189" t="s">
        <v>5</v>
      </c>
      <c r="F141" s="190" t="s">
        <v>678</v>
      </c>
      <c r="H141" s="191">
        <v>218.16</v>
      </c>
      <c r="I141" s="192"/>
      <c r="L141" s="187"/>
      <c r="M141" s="193"/>
      <c r="N141" s="194"/>
      <c r="O141" s="194"/>
      <c r="P141" s="194"/>
      <c r="Q141" s="194"/>
      <c r="R141" s="194"/>
      <c r="S141" s="194"/>
      <c r="T141" s="195"/>
      <c r="AT141" s="189" t="s">
        <v>144</v>
      </c>
      <c r="AU141" s="189" t="s">
        <v>82</v>
      </c>
      <c r="AV141" s="11" t="s">
        <v>82</v>
      </c>
      <c r="AW141" s="11" t="s">
        <v>35</v>
      </c>
      <c r="AX141" s="11" t="s">
        <v>80</v>
      </c>
      <c r="AY141" s="189" t="s">
        <v>135</v>
      </c>
    </row>
    <row r="142" spans="2:65" s="12" customFormat="1" ht="13.5">
      <c r="B142" s="196"/>
      <c r="D142" s="197" t="s">
        <v>144</v>
      </c>
      <c r="E142" s="198" t="s">
        <v>5</v>
      </c>
      <c r="F142" s="199" t="s">
        <v>647</v>
      </c>
      <c r="H142" s="200" t="s">
        <v>5</v>
      </c>
      <c r="I142" s="201"/>
      <c r="L142" s="196"/>
      <c r="M142" s="202"/>
      <c r="N142" s="203"/>
      <c r="O142" s="203"/>
      <c r="P142" s="203"/>
      <c r="Q142" s="203"/>
      <c r="R142" s="203"/>
      <c r="S142" s="203"/>
      <c r="T142" s="204"/>
      <c r="AT142" s="205" t="s">
        <v>144</v>
      </c>
      <c r="AU142" s="205" t="s">
        <v>82</v>
      </c>
      <c r="AV142" s="12" t="s">
        <v>80</v>
      </c>
      <c r="AW142" s="12" t="s">
        <v>35</v>
      </c>
      <c r="AX142" s="12" t="s">
        <v>72</v>
      </c>
      <c r="AY142" s="205" t="s">
        <v>135</v>
      </c>
    </row>
    <row r="143" spans="2:65" s="1" customFormat="1" ht="22.5" customHeight="1">
      <c r="B143" s="174"/>
      <c r="C143" s="219" t="s">
        <v>11</v>
      </c>
      <c r="D143" s="219" t="s">
        <v>225</v>
      </c>
      <c r="E143" s="220" t="s">
        <v>226</v>
      </c>
      <c r="F143" s="221" t="s">
        <v>227</v>
      </c>
      <c r="G143" s="222" t="s">
        <v>217</v>
      </c>
      <c r="H143" s="223">
        <v>436.32</v>
      </c>
      <c r="I143" s="224"/>
      <c r="J143" s="225">
        <f>ROUND(I143*H143,2)</f>
        <v>0</v>
      </c>
      <c r="K143" s="221" t="s">
        <v>141</v>
      </c>
      <c r="L143" s="226"/>
      <c r="M143" s="227" t="s">
        <v>5</v>
      </c>
      <c r="N143" s="228" t="s">
        <v>43</v>
      </c>
      <c r="O143" s="42"/>
      <c r="P143" s="184">
        <f>O143*H143</f>
        <v>0</v>
      </c>
      <c r="Q143" s="184">
        <v>0</v>
      </c>
      <c r="R143" s="184">
        <f>Q143*H143</f>
        <v>0</v>
      </c>
      <c r="S143" s="184">
        <v>0</v>
      </c>
      <c r="T143" s="185">
        <f>S143*H143</f>
        <v>0</v>
      </c>
      <c r="AR143" s="24" t="s">
        <v>183</v>
      </c>
      <c r="AT143" s="24" t="s">
        <v>225</v>
      </c>
      <c r="AU143" s="24" t="s">
        <v>82</v>
      </c>
      <c r="AY143" s="24" t="s">
        <v>135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24" t="s">
        <v>80</v>
      </c>
      <c r="BK143" s="186">
        <f>ROUND(I143*H143,2)</f>
        <v>0</v>
      </c>
      <c r="BL143" s="24" t="s">
        <v>142</v>
      </c>
      <c r="BM143" s="24" t="s">
        <v>679</v>
      </c>
    </row>
    <row r="144" spans="2:65" s="11" customFormat="1" ht="13.5">
      <c r="B144" s="187"/>
      <c r="D144" s="197" t="s">
        <v>144</v>
      </c>
      <c r="E144" s="237" t="s">
        <v>5</v>
      </c>
      <c r="F144" s="217" t="s">
        <v>680</v>
      </c>
      <c r="H144" s="218">
        <v>436.32</v>
      </c>
      <c r="I144" s="192"/>
      <c r="L144" s="187"/>
      <c r="M144" s="193"/>
      <c r="N144" s="194"/>
      <c r="O144" s="194"/>
      <c r="P144" s="194"/>
      <c r="Q144" s="194"/>
      <c r="R144" s="194"/>
      <c r="S144" s="194"/>
      <c r="T144" s="195"/>
      <c r="AT144" s="189" t="s">
        <v>144</v>
      </c>
      <c r="AU144" s="189" t="s">
        <v>82</v>
      </c>
      <c r="AV144" s="11" t="s">
        <v>82</v>
      </c>
      <c r="AW144" s="11" t="s">
        <v>35</v>
      </c>
      <c r="AX144" s="11" t="s">
        <v>80</v>
      </c>
      <c r="AY144" s="189" t="s">
        <v>135</v>
      </c>
    </row>
    <row r="145" spans="2:65" s="1" customFormat="1" ht="44.25" customHeight="1">
      <c r="B145" s="174"/>
      <c r="C145" s="175" t="s">
        <v>219</v>
      </c>
      <c r="D145" s="175" t="s">
        <v>137</v>
      </c>
      <c r="E145" s="176" t="s">
        <v>231</v>
      </c>
      <c r="F145" s="177" t="s">
        <v>481</v>
      </c>
      <c r="G145" s="178" t="s">
        <v>154</v>
      </c>
      <c r="H145" s="179">
        <v>109.08</v>
      </c>
      <c r="I145" s="180"/>
      <c r="J145" s="181">
        <f>ROUND(I145*H145,2)</f>
        <v>0</v>
      </c>
      <c r="K145" s="177" t="s">
        <v>5</v>
      </c>
      <c r="L145" s="41"/>
      <c r="M145" s="182" t="s">
        <v>5</v>
      </c>
      <c r="N145" s="183" t="s">
        <v>43</v>
      </c>
      <c r="O145" s="42"/>
      <c r="P145" s="184">
        <f>O145*H145</f>
        <v>0</v>
      </c>
      <c r="Q145" s="184">
        <v>0</v>
      </c>
      <c r="R145" s="184">
        <f>Q145*H145</f>
        <v>0</v>
      </c>
      <c r="S145" s="184">
        <v>0</v>
      </c>
      <c r="T145" s="185">
        <f>S145*H145</f>
        <v>0</v>
      </c>
      <c r="AR145" s="24" t="s">
        <v>142</v>
      </c>
      <c r="AT145" s="24" t="s">
        <v>137</v>
      </c>
      <c r="AU145" s="24" t="s">
        <v>82</v>
      </c>
      <c r="AY145" s="24" t="s">
        <v>135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24" t="s">
        <v>80</v>
      </c>
      <c r="BK145" s="186">
        <f>ROUND(I145*H145,2)</f>
        <v>0</v>
      </c>
      <c r="BL145" s="24" t="s">
        <v>142</v>
      </c>
      <c r="BM145" s="24" t="s">
        <v>681</v>
      </c>
    </row>
    <row r="146" spans="2:65" s="12" customFormat="1" ht="13.5">
      <c r="B146" s="196"/>
      <c r="D146" s="188" t="s">
        <v>144</v>
      </c>
      <c r="E146" s="206" t="s">
        <v>5</v>
      </c>
      <c r="F146" s="207" t="s">
        <v>653</v>
      </c>
      <c r="H146" s="205" t="s">
        <v>5</v>
      </c>
      <c r="I146" s="201"/>
      <c r="L146" s="196"/>
      <c r="M146" s="202"/>
      <c r="N146" s="203"/>
      <c r="O146" s="203"/>
      <c r="P146" s="203"/>
      <c r="Q146" s="203"/>
      <c r="R146" s="203"/>
      <c r="S146" s="203"/>
      <c r="T146" s="204"/>
      <c r="AT146" s="205" t="s">
        <v>144</v>
      </c>
      <c r="AU146" s="205" t="s">
        <v>82</v>
      </c>
      <c r="AV146" s="12" t="s">
        <v>80</v>
      </c>
      <c r="AW146" s="12" t="s">
        <v>35</v>
      </c>
      <c r="AX146" s="12" t="s">
        <v>72</v>
      </c>
      <c r="AY146" s="205" t="s">
        <v>135</v>
      </c>
    </row>
    <row r="147" spans="2:65" s="11" customFormat="1" ht="13.5">
      <c r="B147" s="187"/>
      <c r="D147" s="188" t="s">
        <v>144</v>
      </c>
      <c r="E147" s="189" t="s">
        <v>5</v>
      </c>
      <c r="F147" s="190" t="s">
        <v>682</v>
      </c>
      <c r="H147" s="191">
        <v>37.799999999999997</v>
      </c>
      <c r="I147" s="192"/>
      <c r="L147" s="187"/>
      <c r="M147" s="193"/>
      <c r="N147" s="194"/>
      <c r="O147" s="194"/>
      <c r="P147" s="194"/>
      <c r="Q147" s="194"/>
      <c r="R147" s="194"/>
      <c r="S147" s="194"/>
      <c r="T147" s="195"/>
      <c r="AT147" s="189" t="s">
        <v>144</v>
      </c>
      <c r="AU147" s="189" t="s">
        <v>82</v>
      </c>
      <c r="AV147" s="11" t="s">
        <v>82</v>
      </c>
      <c r="AW147" s="11" t="s">
        <v>35</v>
      </c>
      <c r="AX147" s="11" t="s">
        <v>72</v>
      </c>
      <c r="AY147" s="189" t="s">
        <v>135</v>
      </c>
    </row>
    <row r="148" spans="2:65" s="14" customFormat="1" ht="13.5">
      <c r="B148" s="229"/>
      <c r="D148" s="188" t="s">
        <v>144</v>
      </c>
      <c r="E148" s="230" t="s">
        <v>5</v>
      </c>
      <c r="F148" s="231" t="s">
        <v>237</v>
      </c>
      <c r="H148" s="232">
        <v>37.799999999999997</v>
      </c>
      <c r="I148" s="233"/>
      <c r="L148" s="229"/>
      <c r="M148" s="234"/>
      <c r="N148" s="235"/>
      <c r="O148" s="235"/>
      <c r="P148" s="235"/>
      <c r="Q148" s="235"/>
      <c r="R148" s="235"/>
      <c r="S148" s="235"/>
      <c r="T148" s="236"/>
      <c r="AT148" s="230" t="s">
        <v>144</v>
      </c>
      <c r="AU148" s="230" t="s">
        <v>82</v>
      </c>
      <c r="AV148" s="14" t="s">
        <v>151</v>
      </c>
      <c r="AW148" s="14" t="s">
        <v>35</v>
      </c>
      <c r="AX148" s="14" t="s">
        <v>72</v>
      </c>
      <c r="AY148" s="230" t="s">
        <v>135</v>
      </c>
    </row>
    <row r="149" spans="2:65" s="12" customFormat="1" ht="13.5">
      <c r="B149" s="196"/>
      <c r="D149" s="188" t="s">
        <v>144</v>
      </c>
      <c r="E149" s="206" t="s">
        <v>5</v>
      </c>
      <c r="F149" s="207" t="s">
        <v>655</v>
      </c>
      <c r="H149" s="205" t="s">
        <v>5</v>
      </c>
      <c r="I149" s="201"/>
      <c r="L149" s="196"/>
      <c r="M149" s="202"/>
      <c r="N149" s="203"/>
      <c r="O149" s="203"/>
      <c r="P149" s="203"/>
      <c r="Q149" s="203"/>
      <c r="R149" s="203"/>
      <c r="S149" s="203"/>
      <c r="T149" s="204"/>
      <c r="AT149" s="205" t="s">
        <v>144</v>
      </c>
      <c r="AU149" s="205" t="s">
        <v>82</v>
      </c>
      <c r="AV149" s="12" t="s">
        <v>80</v>
      </c>
      <c r="AW149" s="12" t="s">
        <v>35</v>
      </c>
      <c r="AX149" s="12" t="s">
        <v>72</v>
      </c>
      <c r="AY149" s="205" t="s">
        <v>135</v>
      </c>
    </row>
    <row r="150" spans="2:65" s="11" customFormat="1" ht="13.5">
      <c r="B150" s="187"/>
      <c r="D150" s="188" t="s">
        <v>144</v>
      </c>
      <c r="E150" s="189" t="s">
        <v>5</v>
      </c>
      <c r="F150" s="190" t="s">
        <v>683</v>
      </c>
      <c r="H150" s="191">
        <v>71.28</v>
      </c>
      <c r="I150" s="192"/>
      <c r="L150" s="187"/>
      <c r="M150" s="193"/>
      <c r="N150" s="194"/>
      <c r="O150" s="194"/>
      <c r="P150" s="194"/>
      <c r="Q150" s="194"/>
      <c r="R150" s="194"/>
      <c r="S150" s="194"/>
      <c r="T150" s="195"/>
      <c r="AT150" s="189" t="s">
        <v>144</v>
      </c>
      <c r="AU150" s="189" t="s">
        <v>82</v>
      </c>
      <c r="AV150" s="11" t="s">
        <v>82</v>
      </c>
      <c r="AW150" s="11" t="s">
        <v>35</v>
      </c>
      <c r="AX150" s="11" t="s">
        <v>72</v>
      </c>
      <c r="AY150" s="189" t="s">
        <v>135</v>
      </c>
    </row>
    <row r="151" spans="2:65" s="14" customFormat="1" ht="13.5">
      <c r="B151" s="229"/>
      <c r="D151" s="188" t="s">
        <v>144</v>
      </c>
      <c r="E151" s="230" t="s">
        <v>5</v>
      </c>
      <c r="F151" s="231" t="s">
        <v>237</v>
      </c>
      <c r="H151" s="232">
        <v>71.28</v>
      </c>
      <c r="I151" s="233"/>
      <c r="L151" s="229"/>
      <c r="M151" s="234"/>
      <c r="N151" s="235"/>
      <c r="O151" s="235"/>
      <c r="P151" s="235"/>
      <c r="Q151" s="235"/>
      <c r="R151" s="235"/>
      <c r="S151" s="235"/>
      <c r="T151" s="236"/>
      <c r="AT151" s="230" t="s">
        <v>144</v>
      </c>
      <c r="AU151" s="230" t="s">
        <v>82</v>
      </c>
      <c r="AV151" s="14" t="s">
        <v>151</v>
      </c>
      <c r="AW151" s="14" t="s">
        <v>35</v>
      </c>
      <c r="AX151" s="14" t="s">
        <v>72</v>
      </c>
      <c r="AY151" s="230" t="s">
        <v>135</v>
      </c>
    </row>
    <row r="152" spans="2:65" s="13" customFormat="1" ht="13.5">
      <c r="B152" s="208"/>
      <c r="D152" s="188" t="s">
        <v>144</v>
      </c>
      <c r="E152" s="209" t="s">
        <v>5</v>
      </c>
      <c r="F152" s="210" t="s">
        <v>162</v>
      </c>
      <c r="H152" s="211">
        <v>109.08</v>
      </c>
      <c r="I152" s="212"/>
      <c r="L152" s="208"/>
      <c r="M152" s="213"/>
      <c r="N152" s="214"/>
      <c r="O152" s="214"/>
      <c r="P152" s="214"/>
      <c r="Q152" s="214"/>
      <c r="R152" s="214"/>
      <c r="S152" s="214"/>
      <c r="T152" s="215"/>
      <c r="AT152" s="216" t="s">
        <v>144</v>
      </c>
      <c r="AU152" s="216" t="s">
        <v>82</v>
      </c>
      <c r="AV152" s="13" t="s">
        <v>142</v>
      </c>
      <c r="AW152" s="13" t="s">
        <v>35</v>
      </c>
      <c r="AX152" s="13" t="s">
        <v>80</v>
      </c>
      <c r="AY152" s="216" t="s">
        <v>135</v>
      </c>
    </row>
    <row r="153" spans="2:65" s="12" customFormat="1" ht="13.5">
      <c r="B153" s="196"/>
      <c r="D153" s="197" t="s">
        <v>144</v>
      </c>
      <c r="E153" s="198" t="s">
        <v>5</v>
      </c>
      <c r="F153" s="199" t="s">
        <v>647</v>
      </c>
      <c r="H153" s="200" t="s">
        <v>5</v>
      </c>
      <c r="I153" s="201"/>
      <c r="L153" s="196"/>
      <c r="M153" s="202"/>
      <c r="N153" s="203"/>
      <c r="O153" s="203"/>
      <c r="P153" s="203"/>
      <c r="Q153" s="203"/>
      <c r="R153" s="203"/>
      <c r="S153" s="203"/>
      <c r="T153" s="204"/>
      <c r="AT153" s="205" t="s">
        <v>144</v>
      </c>
      <c r="AU153" s="205" t="s">
        <v>82</v>
      </c>
      <c r="AV153" s="12" t="s">
        <v>80</v>
      </c>
      <c r="AW153" s="12" t="s">
        <v>35</v>
      </c>
      <c r="AX153" s="12" t="s">
        <v>72</v>
      </c>
      <c r="AY153" s="205" t="s">
        <v>135</v>
      </c>
    </row>
    <row r="154" spans="2:65" s="1" customFormat="1" ht="31.5" customHeight="1">
      <c r="B154" s="174"/>
      <c r="C154" s="219" t="s">
        <v>224</v>
      </c>
      <c r="D154" s="219" t="s">
        <v>225</v>
      </c>
      <c r="E154" s="220" t="s">
        <v>240</v>
      </c>
      <c r="F154" s="221" t="s">
        <v>489</v>
      </c>
      <c r="G154" s="222" t="s">
        <v>217</v>
      </c>
      <c r="H154" s="223">
        <v>218.16</v>
      </c>
      <c r="I154" s="224"/>
      <c r="J154" s="225">
        <f>ROUND(I154*H154,2)</f>
        <v>0</v>
      </c>
      <c r="K154" s="221" t="s">
        <v>141</v>
      </c>
      <c r="L154" s="226"/>
      <c r="M154" s="227" t="s">
        <v>5</v>
      </c>
      <c r="N154" s="228" t="s">
        <v>43</v>
      </c>
      <c r="O154" s="42"/>
      <c r="P154" s="184">
        <f>O154*H154</f>
        <v>0</v>
      </c>
      <c r="Q154" s="184">
        <v>0</v>
      </c>
      <c r="R154" s="184">
        <f>Q154*H154</f>
        <v>0</v>
      </c>
      <c r="S154" s="184">
        <v>0</v>
      </c>
      <c r="T154" s="185">
        <f>S154*H154</f>
        <v>0</v>
      </c>
      <c r="AR154" s="24" t="s">
        <v>183</v>
      </c>
      <c r="AT154" s="24" t="s">
        <v>225</v>
      </c>
      <c r="AU154" s="24" t="s">
        <v>82</v>
      </c>
      <c r="AY154" s="24" t="s">
        <v>135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24" t="s">
        <v>80</v>
      </c>
      <c r="BK154" s="186">
        <f>ROUND(I154*H154,2)</f>
        <v>0</v>
      </c>
      <c r="BL154" s="24" t="s">
        <v>142</v>
      </c>
      <c r="BM154" s="24" t="s">
        <v>684</v>
      </c>
    </row>
    <row r="155" spans="2:65" s="11" customFormat="1" ht="13.5">
      <c r="B155" s="187"/>
      <c r="D155" s="188" t="s">
        <v>144</v>
      </c>
      <c r="E155" s="189" t="s">
        <v>5</v>
      </c>
      <c r="F155" s="190" t="s">
        <v>685</v>
      </c>
      <c r="H155" s="191">
        <v>218.16</v>
      </c>
      <c r="I155" s="192"/>
      <c r="L155" s="187"/>
      <c r="M155" s="193"/>
      <c r="N155" s="194"/>
      <c r="O155" s="194"/>
      <c r="P155" s="194"/>
      <c r="Q155" s="194"/>
      <c r="R155" s="194"/>
      <c r="S155" s="194"/>
      <c r="T155" s="195"/>
      <c r="AT155" s="189" t="s">
        <v>144</v>
      </c>
      <c r="AU155" s="189" t="s">
        <v>82</v>
      </c>
      <c r="AV155" s="11" t="s">
        <v>82</v>
      </c>
      <c r="AW155" s="11" t="s">
        <v>35</v>
      </c>
      <c r="AX155" s="11" t="s">
        <v>80</v>
      </c>
      <c r="AY155" s="189" t="s">
        <v>135</v>
      </c>
    </row>
    <row r="156" spans="2:65" s="10" customFormat="1" ht="22.35" customHeight="1">
      <c r="B156" s="160"/>
      <c r="D156" s="171" t="s">
        <v>71</v>
      </c>
      <c r="E156" s="172" t="s">
        <v>206</v>
      </c>
      <c r="F156" s="172" t="s">
        <v>492</v>
      </c>
      <c r="I156" s="163"/>
      <c r="J156" s="173">
        <f>BK156</f>
        <v>0</v>
      </c>
      <c r="L156" s="160"/>
      <c r="M156" s="165"/>
      <c r="N156" s="166"/>
      <c r="O156" s="166"/>
      <c r="P156" s="167">
        <f>SUM(P157:P159)</f>
        <v>0</v>
      </c>
      <c r="Q156" s="166"/>
      <c r="R156" s="167">
        <f>SUM(R157:R159)</f>
        <v>0</v>
      </c>
      <c r="S156" s="166"/>
      <c r="T156" s="168">
        <f>SUM(T157:T159)</f>
        <v>0</v>
      </c>
      <c r="AR156" s="161" t="s">
        <v>80</v>
      </c>
      <c r="AT156" s="169" t="s">
        <v>71</v>
      </c>
      <c r="AU156" s="169" t="s">
        <v>82</v>
      </c>
      <c r="AY156" s="161" t="s">
        <v>135</v>
      </c>
      <c r="BK156" s="170">
        <f>SUM(BK157:BK159)</f>
        <v>0</v>
      </c>
    </row>
    <row r="157" spans="2:65" s="1" customFormat="1" ht="31.5" customHeight="1">
      <c r="B157" s="174"/>
      <c r="C157" s="175" t="s">
        <v>230</v>
      </c>
      <c r="D157" s="175" t="s">
        <v>137</v>
      </c>
      <c r="E157" s="176" t="s">
        <v>245</v>
      </c>
      <c r="F157" s="177" t="s">
        <v>493</v>
      </c>
      <c r="G157" s="178" t="s">
        <v>154</v>
      </c>
      <c r="H157" s="179">
        <v>53.177</v>
      </c>
      <c r="I157" s="180"/>
      <c r="J157" s="181">
        <f>ROUND(I157*H157,2)</f>
        <v>0</v>
      </c>
      <c r="K157" s="177" t="s">
        <v>141</v>
      </c>
      <c r="L157" s="41"/>
      <c r="M157" s="182" t="s">
        <v>5</v>
      </c>
      <c r="N157" s="183" t="s">
        <v>43</v>
      </c>
      <c r="O157" s="42"/>
      <c r="P157" s="184">
        <f>O157*H157</f>
        <v>0</v>
      </c>
      <c r="Q157" s="184">
        <v>0</v>
      </c>
      <c r="R157" s="184">
        <f>Q157*H157</f>
        <v>0</v>
      </c>
      <c r="S157" s="184">
        <v>0</v>
      </c>
      <c r="T157" s="185">
        <f>S157*H157</f>
        <v>0</v>
      </c>
      <c r="AR157" s="24" t="s">
        <v>142</v>
      </c>
      <c r="AT157" s="24" t="s">
        <v>137</v>
      </c>
      <c r="AU157" s="24" t="s">
        <v>151</v>
      </c>
      <c r="AY157" s="24" t="s">
        <v>135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24" t="s">
        <v>80</v>
      </c>
      <c r="BK157" s="186">
        <f>ROUND(I157*H157,2)</f>
        <v>0</v>
      </c>
      <c r="BL157" s="24" t="s">
        <v>142</v>
      </c>
      <c r="BM157" s="24" t="s">
        <v>686</v>
      </c>
    </row>
    <row r="158" spans="2:65" s="11" customFormat="1" ht="13.5">
      <c r="B158" s="187"/>
      <c r="D158" s="188" t="s">
        <v>144</v>
      </c>
      <c r="E158" s="189" t="s">
        <v>5</v>
      </c>
      <c r="F158" s="190" t="s">
        <v>687</v>
      </c>
      <c r="H158" s="191">
        <v>53.177</v>
      </c>
      <c r="I158" s="192"/>
      <c r="L158" s="187"/>
      <c r="M158" s="193"/>
      <c r="N158" s="194"/>
      <c r="O158" s="194"/>
      <c r="P158" s="194"/>
      <c r="Q158" s="194"/>
      <c r="R158" s="194"/>
      <c r="S158" s="194"/>
      <c r="T158" s="195"/>
      <c r="AT158" s="189" t="s">
        <v>144</v>
      </c>
      <c r="AU158" s="189" t="s">
        <v>151</v>
      </c>
      <c r="AV158" s="11" t="s">
        <v>82</v>
      </c>
      <c r="AW158" s="11" t="s">
        <v>35</v>
      </c>
      <c r="AX158" s="11" t="s">
        <v>80</v>
      </c>
      <c r="AY158" s="189" t="s">
        <v>135</v>
      </c>
    </row>
    <row r="159" spans="2:65" s="12" customFormat="1" ht="13.5">
      <c r="B159" s="196"/>
      <c r="D159" s="188" t="s">
        <v>144</v>
      </c>
      <c r="E159" s="206" t="s">
        <v>5</v>
      </c>
      <c r="F159" s="207" t="s">
        <v>647</v>
      </c>
      <c r="H159" s="205" t="s">
        <v>5</v>
      </c>
      <c r="I159" s="201"/>
      <c r="L159" s="196"/>
      <c r="M159" s="202"/>
      <c r="N159" s="203"/>
      <c r="O159" s="203"/>
      <c r="P159" s="203"/>
      <c r="Q159" s="203"/>
      <c r="R159" s="203"/>
      <c r="S159" s="203"/>
      <c r="T159" s="204"/>
      <c r="AT159" s="205" t="s">
        <v>144</v>
      </c>
      <c r="AU159" s="205" t="s">
        <v>151</v>
      </c>
      <c r="AV159" s="12" t="s">
        <v>80</v>
      </c>
      <c r="AW159" s="12" t="s">
        <v>35</v>
      </c>
      <c r="AX159" s="12" t="s">
        <v>72</v>
      </c>
      <c r="AY159" s="205" t="s">
        <v>135</v>
      </c>
    </row>
    <row r="160" spans="2:65" s="10" customFormat="1" ht="29.85" customHeight="1">
      <c r="B160" s="160"/>
      <c r="D160" s="171" t="s">
        <v>71</v>
      </c>
      <c r="E160" s="172" t="s">
        <v>151</v>
      </c>
      <c r="F160" s="172" t="s">
        <v>249</v>
      </c>
      <c r="I160" s="163"/>
      <c r="J160" s="173">
        <f>BK160</f>
        <v>0</v>
      </c>
      <c r="L160" s="160"/>
      <c r="M160" s="165"/>
      <c r="N160" s="166"/>
      <c r="O160" s="166"/>
      <c r="P160" s="167">
        <f>SUM(P161:P168)</f>
        <v>0</v>
      </c>
      <c r="Q160" s="166"/>
      <c r="R160" s="167">
        <f>SUM(R161:R168)</f>
        <v>0</v>
      </c>
      <c r="S160" s="166"/>
      <c r="T160" s="168">
        <f>SUM(T161:T168)</f>
        <v>7.9200000000000008</v>
      </c>
      <c r="AR160" s="161" t="s">
        <v>80</v>
      </c>
      <c r="AT160" s="169" t="s">
        <v>71</v>
      </c>
      <c r="AU160" s="169" t="s">
        <v>80</v>
      </c>
      <c r="AY160" s="161" t="s">
        <v>135</v>
      </c>
      <c r="BK160" s="170">
        <f>SUM(BK161:BK168)</f>
        <v>0</v>
      </c>
    </row>
    <row r="161" spans="2:65" s="1" customFormat="1" ht="22.5" customHeight="1">
      <c r="B161" s="174"/>
      <c r="C161" s="175" t="s">
        <v>239</v>
      </c>
      <c r="D161" s="175" t="s">
        <v>137</v>
      </c>
      <c r="E161" s="176" t="s">
        <v>250</v>
      </c>
      <c r="F161" s="177" t="s">
        <v>251</v>
      </c>
      <c r="G161" s="178" t="s">
        <v>154</v>
      </c>
      <c r="H161" s="179">
        <v>3.6</v>
      </c>
      <c r="I161" s="180"/>
      <c r="J161" s="181">
        <f>ROUND(I161*H161,2)</f>
        <v>0</v>
      </c>
      <c r="K161" s="177" t="s">
        <v>141</v>
      </c>
      <c r="L161" s="41"/>
      <c r="M161" s="182" t="s">
        <v>5</v>
      </c>
      <c r="N161" s="183" t="s">
        <v>43</v>
      </c>
      <c r="O161" s="42"/>
      <c r="P161" s="184">
        <f>O161*H161</f>
        <v>0</v>
      </c>
      <c r="Q161" s="184">
        <v>0</v>
      </c>
      <c r="R161" s="184">
        <f>Q161*H161</f>
        <v>0</v>
      </c>
      <c r="S161" s="184">
        <v>2.2000000000000002</v>
      </c>
      <c r="T161" s="185">
        <f>S161*H161</f>
        <v>7.9200000000000008</v>
      </c>
      <c r="AR161" s="24" t="s">
        <v>142</v>
      </c>
      <c r="AT161" s="24" t="s">
        <v>137</v>
      </c>
      <c r="AU161" s="24" t="s">
        <v>82</v>
      </c>
      <c r="AY161" s="24" t="s">
        <v>135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24" t="s">
        <v>80</v>
      </c>
      <c r="BK161" s="186">
        <f>ROUND(I161*H161,2)</f>
        <v>0</v>
      </c>
      <c r="BL161" s="24" t="s">
        <v>142</v>
      </c>
      <c r="BM161" s="24" t="s">
        <v>688</v>
      </c>
    </row>
    <row r="162" spans="2:65" s="11" customFormat="1" ht="13.5">
      <c r="B162" s="187"/>
      <c r="D162" s="188" t="s">
        <v>144</v>
      </c>
      <c r="E162" s="189" t="s">
        <v>5</v>
      </c>
      <c r="F162" s="190" t="s">
        <v>689</v>
      </c>
      <c r="H162" s="191">
        <v>1.2</v>
      </c>
      <c r="I162" s="192"/>
      <c r="L162" s="187"/>
      <c r="M162" s="193"/>
      <c r="N162" s="194"/>
      <c r="O162" s="194"/>
      <c r="P162" s="194"/>
      <c r="Q162" s="194"/>
      <c r="R162" s="194"/>
      <c r="S162" s="194"/>
      <c r="T162" s="195"/>
      <c r="AT162" s="189" t="s">
        <v>144</v>
      </c>
      <c r="AU162" s="189" t="s">
        <v>82</v>
      </c>
      <c r="AV162" s="11" t="s">
        <v>82</v>
      </c>
      <c r="AW162" s="11" t="s">
        <v>35</v>
      </c>
      <c r="AX162" s="11" t="s">
        <v>72</v>
      </c>
      <c r="AY162" s="189" t="s">
        <v>135</v>
      </c>
    </row>
    <row r="163" spans="2:65" s="11" customFormat="1" ht="13.5">
      <c r="B163" s="187"/>
      <c r="D163" s="188" t="s">
        <v>144</v>
      </c>
      <c r="E163" s="189" t="s">
        <v>5</v>
      </c>
      <c r="F163" s="190" t="s">
        <v>690</v>
      </c>
      <c r="H163" s="191">
        <v>0.6</v>
      </c>
      <c r="I163" s="192"/>
      <c r="L163" s="187"/>
      <c r="M163" s="193"/>
      <c r="N163" s="194"/>
      <c r="O163" s="194"/>
      <c r="P163" s="194"/>
      <c r="Q163" s="194"/>
      <c r="R163" s="194"/>
      <c r="S163" s="194"/>
      <c r="T163" s="195"/>
      <c r="AT163" s="189" t="s">
        <v>144</v>
      </c>
      <c r="AU163" s="189" t="s">
        <v>82</v>
      </c>
      <c r="AV163" s="11" t="s">
        <v>82</v>
      </c>
      <c r="AW163" s="11" t="s">
        <v>35</v>
      </c>
      <c r="AX163" s="11" t="s">
        <v>72</v>
      </c>
      <c r="AY163" s="189" t="s">
        <v>135</v>
      </c>
    </row>
    <row r="164" spans="2:65" s="14" customFormat="1" ht="13.5">
      <c r="B164" s="229"/>
      <c r="D164" s="188" t="s">
        <v>144</v>
      </c>
      <c r="E164" s="230" t="s">
        <v>5</v>
      </c>
      <c r="F164" s="231" t="s">
        <v>237</v>
      </c>
      <c r="H164" s="232">
        <v>1.8</v>
      </c>
      <c r="I164" s="233"/>
      <c r="L164" s="229"/>
      <c r="M164" s="234"/>
      <c r="N164" s="235"/>
      <c r="O164" s="235"/>
      <c r="P164" s="235"/>
      <c r="Q164" s="235"/>
      <c r="R164" s="235"/>
      <c r="S164" s="235"/>
      <c r="T164" s="236"/>
      <c r="AT164" s="230" t="s">
        <v>144</v>
      </c>
      <c r="AU164" s="230" t="s">
        <v>82</v>
      </c>
      <c r="AV164" s="14" t="s">
        <v>151</v>
      </c>
      <c r="AW164" s="14" t="s">
        <v>35</v>
      </c>
      <c r="AX164" s="14" t="s">
        <v>72</v>
      </c>
      <c r="AY164" s="230" t="s">
        <v>135</v>
      </c>
    </row>
    <row r="165" spans="2:65" s="11" customFormat="1" ht="13.5">
      <c r="B165" s="187"/>
      <c r="D165" s="188" t="s">
        <v>144</v>
      </c>
      <c r="E165" s="189" t="s">
        <v>5</v>
      </c>
      <c r="F165" s="190" t="s">
        <v>691</v>
      </c>
      <c r="H165" s="191">
        <v>1.8</v>
      </c>
      <c r="I165" s="192"/>
      <c r="L165" s="187"/>
      <c r="M165" s="193"/>
      <c r="N165" s="194"/>
      <c r="O165" s="194"/>
      <c r="P165" s="194"/>
      <c r="Q165" s="194"/>
      <c r="R165" s="194"/>
      <c r="S165" s="194"/>
      <c r="T165" s="195"/>
      <c r="AT165" s="189" t="s">
        <v>144</v>
      </c>
      <c r="AU165" s="189" t="s">
        <v>82</v>
      </c>
      <c r="AV165" s="11" t="s">
        <v>82</v>
      </c>
      <c r="AW165" s="11" t="s">
        <v>35</v>
      </c>
      <c r="AX165" s="11" t="s">
        <v>72</v>
      </c>
      <c r="AY165" s="189" t="s">
        <v>135</v>
      </c>
    </row>
    <row r="166" spans="2:65" s="14" customFormat="1" ht="13.5">
      <c r="B166" s="229"/>
      <c r="D166" s="188" t="s">
        <v>144</v>
      </c>
      <c r="E166" s="230" t="s">
        <v>5</v>
      </c>
      <c r="F166" s="231" t="s">
        <v>237</v>
      </c>
      <c r="H166" s="232">
        <v>1.8</v>
      </c>
      <c r="I166" s="233"/>
      <c r="L166" s="229"/>
      <c r="M166" s="234"/>
      <c r="N166" s="235"/>
      <c r="O166" s="235"/>
      <c r="P166" s="235"/>
      <c r="Q166" s="235"/>
      <c r="R166" s="235"/>
      <c r="S166" s="235"/>
      <c r="T166" s="236"/>
      <c r="AT166" s="230" t="s">
        <v>144</v>
      </c>
      <c r="AU166" s="230" t="s">
        <v>82</v>
      </c>
      <c r="AV166" s="14" t="s">
        <v>151</v>
      </c>
      <c r="AW166" s="14" t="s">
        <v>35</v>
      </c>
      <c r="AX166" s="14" t="s">
        <v>72</v>
      </c>
      <c r="AY166" s="230" t="s">
        <v>135</v>
      </c>
    </row>
    <row r="167" spans="2:65" s="13" customFormat="1" ht="13.5">
      <c r="B167" s="208"/>
      <c r="D167" s="188" t="s">
        <v>144</v>
      </c>
      <c r="E167" s="209" t="s">
        <v>5</v>
      </c>
      <c r="F167" s="210" t="s">
        <v>162</v>
      </c>
      <c r="H167" s="211">
        <v>3.6</v>
      </c>
      <c r="I167" s="212"/>
      <c r="L167" s="208"/>
      <c r="M167" s="213"/>
      <c r="N167" s="214"/>
      <c r="O167" s="214"/>
      <c r="P167" s="214"/>
      <c r="Q167" s="214"/>
      <c r="R167" s="214"/>
      <c r="S167" s="214"/>
      <c r="T167" s="215"/>
      <c r="AT167" s="216" t="s">
        <v>144</v>
      </c>
      <c r="AU167" s="216" t="s">
        <v>82</v>
      </c>
      <c r="AV167" s="13" t="s">
        <v>142</v>
      </c>
      <c r="AW167" s="13" t="s">
        <v>35</v>
      </c>
      <c r="AX167" s="13" t="s">
        <v>80</v>
      </c>
      <c r="AY167" s="216" t="s">
        <v>135</v>
      </c>
    </row>
    <row r="168" spans="2:65" s="12" customFormat="1" ht="13.5">
      <c r="B168" s="196"/>
      <c r="D168" s="188" t="s">
        <v>144</v>
      </c>
      <c r="E168" s="206" t="s">
        <v>5</v>
      </c>
      <c r="F168" s="207" t="s">
        <v>647</v>
      </c>
      <c r="H168" s="205" t="s">
        <v>5</v>
      </c>
      <c r="I168" s="201"/>
      <c r="L168" s="196"/>
      <c r="M168" s="202"/>
      <c r="N168" s="203"/>
      <c r="O168" s="203"/>
      <c r="P168" s="203"/>
      <c r="Q168" s="203"/>
      <c r="R168" s="203"/>
      <c r="S168" s="203"/>
      <c r="T168" s="204"/>
      <c r="AT168" s="205" t="s">
        <v>144</v>
      </c>
      <c r="AU168" s="205" t="s">
        <v>82</v>
      </c>
      <c r="AV168" s="12" t="s">
        <v>80</v>
      </c>
      <c r="AW168" s="12" t="s">
        <v>35</v>
      </c>
      <c r="AX168" s="12" t="s">
        <v>72</v>
      </c>
      <c r="AY168" s="205" t="s">
        <v>135</v>
      </c>
    </row>
    <row r="169" spans="2:65" s="10" customFormat="1" ht="29.85" customHeight="1">
      <c r="B169" s="160"/>
      <c r="D169" s="171" t="s">
        <v>71</v>
      </c>
      <c r="E169" s="172" t="s">
        <v>142</v>
      </c>
      <c r="F169" s="172" t="s">
        <v>260</v>
      </c>
      <c r="I169" s="163"/>
      <c r="J169" s="173">
        <f>BK169</f>
        <v>0</v>
      </c>
      <c r="L169" s="160"/>
      <c r="M169" s="165"/>
      <c r="N169" s="166"/>
      <c r="O169" s="166"/>
      <c r="P169" s="167">
        <f>SUM(P170:P181)</f>
        <v>0</v>
      </c>
      <c r="Q169" s="166"/>
      <c r="R169" s="167">
        <f>SUM(R170:R181)</f>
        <v>54.353797899999996</v>
      </c>
      <c r="S169" s="166"/>
      <c r="T169" s="168">
        <f>SUM(T170:T181)</f>
        <v>0</v>
      </c>
      <c r="AR169" s="161" t="s">
        <v>80</v>
      </c>
      <c r="AT169" s="169" t="s">
        <v>71</v>
      </c>
      <c r="AU169" s="169" t="s">
        <v>80</v>
      </c>
      <c r="AY169" s="161" t="s">
        <v>135</v>
      </c>
      <c r="BK169" s="170">
        <f>SUM(BK170:BK181)</f>
        <v>0</v>
      </c>
    </row>
    <row r="170" spans="2:65" s="1" customFormat="1" ht="31.5" customHeight="1">
      <c r="B170" s="174"/>
      <c r="C170" s="175" t="s">
        <v>244</v>
      </c>
      <c r="D170" s="175" t="s">
        <v>137</v>
      </c>
      <c r="E170" s="176" t="s">
        <v>262</v>
      </c>
      <c r="F170" s="177" t="s">
        <v>503</v>
      </c>
      <c r="G170" s="178" t="s">
        <v>154</v>
      </c>
      <c r="H170" s="179">
        <v>27.27</v>
      </c>
      <c r="I170" s="180"/>
      <c r="J170" s="181">
        <f>ROUND(I170*H170,2)</f>
        <v>0</v>
      </c>
      <c r="K170" s="177" t="s">
        <v>141</v>
      </c>
      <c r="L170" s="41"/>
      <c r="M170" s="182" t="s">
        <v>5</v>
      </c>
      <c r="N170" s="183" t="s">
        <v>43</v>
      </c>
      <c r="O170" s="42"/>
      <c r="P170" s="184">
        <f>O170*H170</f>
        <v>0</v>
      </c>
      <c r="Q170" s="184">
        <v>1.8907700000000001</v>
      </c>
      <c r="R170" s="184">
        <f>Q170*H170</f>
        <v>51.5612979</v>
      </c>
      <c r="S170" s="184">
        <v>0</v>
      </c>
      <c r="T170" s="185">
        <f>S170*H170</f>
        <v>0</v>
      </c>
      <c r="AR170" s="24" t="s">
        <v>142</v>
      </c>
      <c r="AT170" s="24" t="s">
        <v>137</v>
      </c>
      <c r="AU170" s="24" t="s">
        <v>82</v>
      </c>
      <c r="AY170" s="24" t="s">
        <v>135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24" t="s">
        <v>80</v>
      </c>
      <c r="BK170" s="186">
        <f>ROUND(I170*H170,2)</f>
        <v>0</v>
      </c>
      <c r="BL170" s="24" t="s">
        <v>142</v>
      </c>
      <c r="BM170" s="24" t="s">
        <v>692</v>
      </c>
    </row>
    <row r="171" spans="2:65" s="12" customFormat="1" ht="13.5">
      <c r="B171" s="196"/>
      <c r="D171" s="188" t="s">
        <v>144</v>
      </c>
      <c r="E171" s="206" t="s">
        <v>5</v>
      </c>
      <c r="F171" s="207" t="s">
        <v>653</v>
      </c>
      <c r="H171" s="205" t="s">
        <v>5</v>
      </c>
      <c r="I171" s="201"/>
      <c r="L171" s="196"/>
      <c r="M171" s="202"/>
      <c r="N171" s="203"/>
      <c r="O171" s="203"/>
      <c r="P171" s="203"/>
      <c r="Q171" s="203"/>
      <c r="R171" s="203"/>
      <c r="S171" s="203"/>
      <c r="T171" s="204"/>
      <c r="AT171" s="205" t="s">
        <v>144</v>
      </c>
      <c r="AU171" s="205" t="s">
        <v>82</v>
      </c>
      <c r="AV171" s="12" t="s">
        <v>80</v>
      </c>
      <c r="AW171" s="12" t="s">
        <v>35</v>
      </c>
      <c r="AX171" s="12" t="s">
        <v>72</v>
      </c>
      <c r="AY171" s="205" t="s">
        <v>135</v>
      </c>
    </row>
    <row r="172" spans="2:65" s="11" customFormat="1" ht="13.5">
      <c r="B172" s="187"/>
      <c r="D172" s="188" t="s">
        <v>144</v>
      </c>
      <c r="E172" s="189" t="s">
        <v>5</v>
      </c>
      <c r="F172" s="190" t="s">
        <v>693</v>
      </c>
      <c r="H172" s="191">
        <v>9.4499999999999993</v>
      </c>
      <c r="I172" s="192"/>
      <c r="L172" s="187"/>
      <c r="M172" s="193"/>
      <c r="N172" s="194"/>
      <c r="O172" s="194"/>
      <c r="P172" s="194"/>
      <c r="Q172" s="194"/>
      <c r="R172" s="194"/>
      <c r="S172" s="194"/>
      <c r="T172" s="195"/>
      <c r="AT172" s="189" t="s">
        <v>144</v>
      </c>
      <c r="AU172" s="189" t="s">
        <v>82</v>
      </c>
      <c r="AV172" s="11" t="s">
        <v>82</v>
      </c>
      <c r="AW172" s="11" t="s">
        <v>35</v>
      </c>
      <c r="AX172" s="11" t="s">
        <v>72</v>
      </c>
      <c r="AY172" s="189" t="s">
        <v>135</v>
      </c>
    </row>
    <row r="173" spans="2:65" s="14" customFormat="1" ht="13.5">
      <c r="B173" s="229"/>
      <c r="D173" s="188" t="s">
        <v>144</v>
      </c>
      <c r="E173" s="230" t="s">
        <v>5</v>
      </c>
      <c r="F173" s="231" t="s">
        <v>237</v>
      </c>
      <c r="H173" s="232">
        <v>9.4499999999999993</v>
      </c>
      <c r="I173" s="233"/>
      <c r="L173" s="229"/>
      <c r="M173" s="234"/>
      <c r="N173" s="235"/>
      <c r="O173" s="235"/>
      <c r="P173" s="235"/>
      <c r="Q173" s="235"/>
      <c r="R173" s="235"/>
      <c r="S173" s="235"/>
      <c r="T173" s="236"/>
      <c r="AT173" s="230" t="s">
        <v>144</v>
      </c>
      <c r="AU173" s="230" t="s">
        <v>82</v>
      </c>
      <c r="AV173" s="14" t="s">
        <v>151</v>
      </c>
      <c r="AW173" s="14" t="s">
        <v>35</v>
      </c>
      <c r="AX173" s="14" t="s">
        <v>72</v>
      </c>
      <c r="AY173" s="230" t="s">
        <v>135</v>
      </c>
    </row>
    <row r="174" spans="2:65" s="12" customFormat="1" ht="13.5">
      <c r="B174" s="196"/>
      <c r="D174" s="188" t="s">
        <v>144</v>
      </c>
      <c r="E174" s="206" t="s">
        <v>5</v>
      </c>
      <c r="F174" s="207" t="s">
        <v>655</v>
      </c>
      <c r="H174" s="205" t="s">
        <v>5</v>
      </c>
      <c r="I174" s="201"/>
      <c r="L174" s="196"/>
      <c r="M174" s="202"/>
      <c r="N174" s="203"/>
      <c r="O174" s="203"/>
      <c r="P174" s="203"/>
      <c r="Q174" s="203"/>
      <c r="R174" s="203"/>
      <c r="S174" s="203"/>
      <c r="T174" s="204"/>
      <c r="AT174" s="205" t="s">
        <v>144</v>
      </c>
      <c r="AU174" s="205" t="s">
        <v>82</v>
      </c>
      <c r="AV174" s="12" t="s">
        <v>80</v>
      </c>
      <c r="AW174" s="12" t="s">
        <v>35</v>
      </c>
      <c r="AX174" s="12" t="s">
        <v>72</v>
      </c>
      <c r="AY174" s="205" t="s">
        <v>135</v>
      </c>
    </row>
    <row r="175" spans="2:65" s="11" customFormat="1" ht="13.5">
      <c r="B175" s="187"/>
      <c r="D175" s="188" t="s">
        <v>144</v>
      </c>
      <c r="E175" s="189" t="s">
        <v>5</v>
      </c>
      <c r="F175" s="190" t="s">
        <v>694</v>
      </c>
      <c r="H175" s="191">
        <v>17.82</v>
      </c>
      <c r="I175" s="192"/>
      <c r="L175" s="187"/>
      <c r="M175" s="193"/>
      <c r="N175" s="194"/>
      <c r="O175" s="194"/>
      <c r="P175" s="194"/>
      <c r="Q175" s="194"/>
      <c r="R175" s="194"/>
      <c r="S175" s="194"/>
      <c r="T175" s="195"/>
      <c r="AT175" s="189" t="s">
        <v>144</v>
      </c>
      <c r="AU175" s="189" t="s">
        <v>82</v>
      </c>
      <c r="AV175" s="11" t="s">
        <v>82</v>
      </c>
      <c r="AW175" s="11" t="s">
        <v>35</v>
      </c>
      <c r="AX175" s="11" t="s">
        <v>72</v>
      </c>
      <c r="AY175" s="189" t="s">
        <v>135</v>
      </c>
    </row>
    <row r="176" spans="2:65" s="14" customFormat="1" ht="13.5">
      <c r="B176" s="229"/>
      <c r="D176" s="188" t="s">
        <v>144</v>
      </c>
      <c r="E176" s="230" t="s">
        <v>5</v>
      </c>
      <c r="F176" s="231" t="s">
        <v>237</v>
      </c>
      <c r="H176" s="232">
        <v>17.82</v>
      </c>
      <c r="I176" s="233"/>
      <c r="L176" s="229"/>
      <c r="M176" s="234"/>
      <c r="N176" s="235"/>
      <c r="O176" s="235"/>
      <c r="P176" s="235"/>
      <c r="Q176" s="235"/>
      <c r="R176" s="235"/>
      <c r="S176" s="235"/>
      <c r="T176" s="236"/>
      <c r="AT176" s="230" t="s">
        <v>144</v>
      </c>
      <c r="AU176" s="230" t="s">
        <v>82</v>
      </c>
      <c r="AV176" s="14" t="s">
        <v>151</v>
      </c>
      <c r="AW176" s="14" t="s">
        <v>35</v>
      </c>
      <c r="AX176" s="14" t="s">
        <v>72</v>
      </c>
      <c r="AY176" s="230" t="s">
        <v>135</v>
      </c>
    </row>
    <row r="177" spans="2:65" s="13" customFormat="1" ht="13.5">
      <c r="B177" s="208"/>
      <c r="D177" s="188" t="s">
        <v>144</v>
      </c>
      <c r="E177" s="209" t="s">
        <v>5</v>
      </c>
      <c r="F177" s="210" t="s">
        <v>162</v>
      </c>
      <c r="H177" s="211">
        <v>27.27</v>
      </c>
      <c r="I177" s="212"/>
      <c r="L177" s="208"/>
      <c r="M177" s="213"/>
      <c r="N177" s="214"/>
      <c r="O177" s="214"/>
      <c r="P177" s="214"/>
      <c r="Q177" s="214"/>
      <c r="R177" s="214"/>
      <c r="S177" s="214"/>
      <c r="T177" s="215"/>
      <c r="AT177" s="216" t="s">
        <v>144</v>
      </c>
      <c r="AU177" s="216" t="s">
        <v>82</v>
      </c>
      <c r="AV177" s="13" t="s">
        <v>142</v>
      </c>
      <c r="AW177" s="13" t="s">
        <v>35</v>
      </c>
      <c r="AX177" s="13" t="s">
        <v>80</v>
      </c>
      <c r="AY177" s="216" t="s">
        <v>135</v>
      </c>
    </row>
    <row r="178" spans="2:65" s="12" customFormat="1" ht="13.5">
      <c r="B178" s="196"/>
      <c r="D178" s="197" t="s">
        <v>144</v>
      </c>
      <c r="E178" s="198" t="s">
        <v>5</v>
      </c>
      <c r="F178" s="199" t="s">
        <v>647</v>
      </c>
      <c r="H178" s="200" t="s">
        <v>5</v>
      </c>
      <c r="I178" s="201"/>
      <c r="L178" s="196"/>
      <c r="M178" s="202"/>
      <c r="N178" s="203"/>
      <c r="O178" s="203"/>
      <c r="P178" s="203"/>
      <c r="Q178" s="203"/>
      <c r="R178" s="203"/>
      <c r="S178" s="203"/>
      <c r="T178" s="204"/>
      <c r="AT178" s="205" t="s">
        <v>144</v>
      </c>
      <c r="AU178" s="205" t="s">
        <v>82</v>
      </c>
      <c r="AV178" s="12" t="s">
        <v>80</v>
      </c>
      <c r="AW178" s="12" t="s">
        <v>35</v>
      </c>
      <c r="AX178" s="12" t="s">
        <v>72</v>
      </c>
      <c r="AY178" s="205" t="s">
        <v>135</v>
      </c>
    </row>
    <row r="179" spans="2:65" s="1" customFormat="1" ht="31.5" customHeight="1">
      <c r="B179" s="174"/>
      <c r="C179" s="175" t="s">
        <v>10</v>
      </c>
      <c r="D179" s="175" t="s">
        <v>137</v>
      </c>
      <c r="E179" s="176" t="s">
        <v>695</v>
      </c>
      <c r="F179" s="177" t="s">
        <v>696</v>
      </c>
      <c r="G179" s="178" t="s">
        <v>154</v>
      </c>
      <c r="H179" s="179">
        <v>1.25</v>
      </c>
      <c r="I179" s="180"/>
      <c r="J179" s="181">
        <f>ROUND(I179*H179,2)</f>
        <v>0</v>
      </c>
      <c r="K179" s="177" t="s">
        <v>141</v>
      </c>
      <c r="L179" s="41"/>
      <c r="M179" s="182" t="s">
        <v>5</v>
      </c>
      <c r="N179" s="183" t="s">
        <v>43</v>
      </c>
      <c r="O179" s="42"/>
      <c r="P179" s="184">
        <f>O179*H179</f>
        <v>0</v>
      </c>
      <c r="Q179" s="184">
        <v>2.234</v>
      </c>
      <c r="R179" s="184">
        <f>Q179*H179</f>
        <v>2.7925</v>
      </c>
      <c r="S179" s="184">
        <v>0</v>
      </c>
      <c r="T179" s="185">
        <f>S179*H179</f>
        <v>0</v>
      </c>
      <c r="AR179" s="24" t="s">
        <v>142</v>
      </c>
      <c r="AT179" s="24" t="s">
        <v>137</v>
      </c>
      <c r="AU179" s="24" t="s">
        <v>82</v>
      </c>
      <c r="AY179" s="24" t="s">
        <v>135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24" t="s">
        <v>80</v>
      </c>
      <c r="BK179" s="186">
        <f>ROUND(I179*H179,2)</f>
        <v>0</v>
      </c>
      <c r="BL179" s="24" t="s">
        <v>142</v>
      </c>
      <c r="BM179" s="24" t="s">
        <v>697</v>
      </c>
    </row>
    <row r="180" spans="2:65" s="11" customFormat="1" ht="13.5">
      <c r="B180" s="187"/>
      <c r="D180" s="188" t="s">
        <v>144</v>
      </c>
      <c r="E180" s="189" t="s">
        <v>5</v>
      </c>
      <c r="F180" s="190" t="s">
        <v>698</v>
      </c>
      <c r="H180" s="191">
        <v>1.25</v>
      </c>
      <c r="I180" s="192"/>
      <c r="L180" s="187"/>
      <c r="M180" s="193"/>
      <c r="N180" s="194"/>
      <c r="O180" s="194"/>
      <c r="P180" s="194"/>
      <c r="Q180" s="194"/>
      <c r="R180" s="194"/>
      <c r="S180" s="194"/>
      <c r="T180" s="195"/>
      <c r="AT180" s="189" t="s">
        <v>144</v>
      </c>
      <c r="AU180" s="189" t="s">
        <v>82</v>
      </c>
      <c r="AV180" s="11" t="s">
        <v>82</v>
      </c>
      <c r="AW180" s="11" t="s">
        <v>35</v>
      </c>
      <c r="AX180" s="11" t="s">
        <v>80</v>
      </c>
      <c r="AY180" s="189" t="s">
        <v>135</v>
      </c>
    </row>
    <row r="181" spans="2:65" s="12" customFormat="1" ht="13.5">
      <c r="B181" s="196"/>
      <c r="D181" s="188" t="s">
        <v>144</v>
      </c>
      <c r="E181" s="206" t="s">
        <v>5</v>
      </c>
      <c r="F181" s="207" t="s">
        <v>647</v>
      </c>
      <c r="H181" s="205" t="s">
        <v>5</v>
      </c>
      <c r="I181" s="201"/>
      <c r="L181" s="196"/>
      <c r="M181" s="202"/>
      <c r="N181" s="203"/>
      <c r="O181" s="203"/>
      <c r="P181" s="203"/>
      <c r="Q181" s="203"/>
      <c r="R181" s="203"/>
      <c r="S181" s="203"/>
      <c r="T181" s="204"/>
      <c r="AT181" s="205" t="s">
        <v>144</v>
      </c>
      <c r="AU181" s="205" t="s">
        <v>82</v>
      </c>
      <c r="AV181" s="12" t="s">
        <v>80</v>
      </c>
      <c r="AW181" s="12" t="s">
        <v>35</v>
      </c>
      <c r="AX181" s="12" t="s">
        <v>72</v>
      </c>
      <c r="AY181" s="205" t="s">
        <v>135</v>
      </c>
    </row>
    <row r="182" spans="2:65" s="10" customFormat="1" ht="29.85" customHeight="1">
      <c r="B182" s="160"/>
      <c r="D182" s="171" t="s">
        <v>71</v>
      </c>
      <c r="E182" s="172" t="s">
        <v>183</v>
      </c>
      <c r="F182" s="172" t="s">
        <v>699</v>
      </c>
      <c r="I182" s="163"/>
      <c r="J182" s="173">
        <f>BK182</f>
        <v>0</v>
      </c>
      <c r="L182" s="160"/>
      <c r="M182" s="165"/>
      <c r="N182" s="166"/>
      <c r="O182" s="166"/>
      <c r="P182" s="167">
        <f>SUM(P183:P289)</f>
        <v>0</v>
      </c>
      <c r="Q182" s="166"/>
      <c r="R182" s="167">
        <f>SUM(R183:R289)</f>
        <v>4.7906430999999996</v>
      </c>
      <c r="S182" s="166"/>
      <c r="T182" s="168">
        <f>SUM(T183:T289)</f>
        <v>0</v>
      </c>
      <c r="AR182" s="161" t="s">
        <v>80</v>
      </c>
      <c r="AT182" s="169" t="s">
        <v>71</v>
      </c>
      <c r="AU182" s="169" t="s">
        <v>80</v>
      </c>
      <c r="AY182" s="161" t="s">
        <v>135</v>
      </c>
      <c r="BK182" s="170">
        <f>SUM(BK183:BK289)</f>
        <v>0</v>
      </c>
    </row>
    <row r="183" spans="2:65" s="1" customFormat="1" ht="31.5" customHeight="1">
      <c r="B183" s="174"/>
      <c r="C183" s="175" t="s">
        <v>254</v>
      </c>
      <c r="D183" s="175" t="s">
        <v>137</v>
      </c>
      <c r="E183" s="176" t="s">
        <v>700</v>
      </c>
      <c r="F183" s="177" t="s">
        <v>701</v>
      </c>
      <c r="G183" s="178" t="s">
        <v>271</v>
      </c>
      <c r="H183" s="179">
        <v>1</v>
      </c>
      <c r="I183" s="180"/>
      <c r="J183" s="181">
        <f>ROUND(I183*H183,2)</f>
        <v>0</v>
      </c>
      <c r="K183" s="177" t="s">
        <v>141</v>
      </c>
      <c r="L183" s="41"/>
      <c r="M183" s="182" t="s">
        <v>5</v>
      </c>
      <c r="N183" s="183" t="s">
        <v>43</v>
      </c>
      <c r="O183" s="42"/>
      <c r="P183" s="184">
        <f>O183*H183</f>
        <v>0</v>
      </c>
      <c r="Q183" s="184">
        <v>8.5999999999999998E-4</v>
      </c>
      <c r="R183" s="184">
        <f>Q183*H183</f>
        <v>8.5999999999999998E-4</v>
      </c>
      <c r="S183" s="184">
        <v>0</v>
      </c>
      <c r="T183" s="185">
        <f>S183*H183</f>
        <v>0</v>
      </c>
      <c r="AR183" s="24" t="s">
        <v>142</v>
      </c>
      <c r="AT183" s="24" t="s">
        <v>137</v>
      </c>
      <c r="AU183" s="24" t="s">
        <v>82</v>
      </c>
      <c r="AY183" s="24" t="s">
        <v>135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24" t="s">
        <v>80</v>
      </c>
      <c r="BK183" s="186">
        <f>ROUND(I183*H183,2)</f>
        <v>0</v>
      </c>
      <c r="BL183" s="24" t="s">
        <v>142</v>
      </c>
      <c r="BM183" s="24" t="s">
        <v>702</v>
      </c>
    </row>
    <row r="184" spans="2:65" s="11" customFormat="1" ht="13.5">
      <c r="B184" s="187"/>
      <c r="D184" s="197" t="s">
        <v>144</v>
      </c>
      <c r="E184" s="237" t="s">
        <v>5</v>
      </c>
      <c r="F184" s="217" t="s">
        <v>703</v>
      </c>
      <c r="H184" s="218">
        <v>1</v>
      </c>
      <c r="I184" s="192"/>
      <c r="L184" s="187"/>
      <c r="M184" s="193"/>
      <c r="N184" s="194"/>
      <c r="O184" s="194"/>
      <c r="P184" s="194"/>
      <c r="Q184" s="194"/>
      <c r="R184" s="194"/>
      <c r="S184" s="194"/>
      <c r="T184" s="195"/>
      <c r="AT184" s="189" t="s">
        <v>144</v>
      </c>
      <c r="AU184" s="189" t="s">
        <v>82</v>
      </c>
      <c r="AV184" s="11" t="s">
        <v>82</v>
      </c>
      <c r="AW184" s="11" t="s">
        <v>35</v>
      </c>
      <c r="AX184" s="11" t="s">
        <v>80</v>
      </c>
      <c r="AY184" s="189" t="s">
        <v>135</v>
      </c>
    </row>
    <row r="185" spans="2:65" s="1" customFormat="1" ht="22.5" customHeight="1">
      <c r="B185" s="174"/>
      <c r="C185" s="219" t="s">
        <v>261</v>
      </c>
      <c r="D185" s="219" t="s">
        <v>225</v>
      </c>
      <c r="E185" s="220" t="s">
        <v>704</v>
      </c>
      <c r="F185" s="221" t="s">
        <v>705</v>
      </c>
      <c r="G185" s="222" t="s">
        <v>271</v>
      </c>
      <c r="H185" s="223">
        <v>1</v>
      </c>
      <c r="I185" s="224"/>
      <c r="J185" s="225">
        <f>ROUND(I185*H185,2)</f>
        <v>0</v>
      </c>
      <c r="K185" s="221" t="s">
        <v>141</v>
      </c>
      <c r="L185" s="226"/>
      <c r="M185" s="227" t="s">
        <v>5</v>
      </c>
      <c r="N185" s="228" t="s">
        <v>43</v>
      </c>
      <c r="O185" s="42"/>
      <c r="P185" s="184">
        <f>O185*H185</f>
        <v>0</v>
      </c>
      <c r="Q185" s="184">
        <v>1.4E-2</v>
      </c>
      <c r="R185" s="184">
        <f>Q185*H185</f>
        <v>1.4E-2</v>
      </c>
      <c r="S185" s="184">
        <v>0</v>
      </c>
      <c r="T185" s="185">
        <f>S185*H185</f>
        <v>0</v>
      </c>
      <c r="AR185" s="24" t="s">
        <v>183</v>
      </c>
      <c r="AT185" s="24" t="s">
        <v>225</v>
      </c>
      <c r="AU185" s="24" t="s">
        <v>82</v>
      </c>
      <c r="AY185" s="24" t="s">
        <v>135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24" t="s">
        <v>80</v>
      </c>
      <c r="BK185" s="186">
        <f>ROUND(I185*H185,2)</f>
        <v>0</v>
      </c>
      <c r="BL185" s="24" t="s">
        <v>142</v>
      </c>
      <c r="BM185" s="24" t="s">
        <v>706</v>
      </c>
    </row>
    <row r="186" spans="2:65" s="1" customFormat="1" ht="31.5" customHeight="1">
      <c r="B186" s="174"/>
      <c r="C186" s="175" t="s">
        <v>268</v>
      </c>
      <c r="D186" s="175" t="s">
        <v>137</v>
      </c>
      <c r="E186" s="176" t="s">
        <v>707</v>
      </c>
      <c r="F186" s="177" t="s">
        <v>708</v>
      </c>
      <c r="G186" s="178" t="s">
        <v>271</v>
      </c>
      <c r="H186" s="179">
        <v>2</v>
      </c>
      <c r="I186" s="180"/>
      <c r="J186" s="181">
        <f>ROUND(I186*H186,2)</f>
        <v>0</v>
      </c>
      <c r="K186" s="177" t="s">
        <v>141</v>
      </c>
      <c r="L186" s="41"/>
      <c r="M186" s="182" t="s">
        <v>5</v>
      </c>
      <c r="N186" s="183" t="s">
        <v>43</v>
      </c>
      <c r="O186" s="42"/>
      <c r="P186" s="184">
        <f>O186*H186</f>
        <v>0</v>
      </c>
      <c r="Q186" s="184">
        <v>2.96E-3</v>
      </c>
      <c r="R186" s="184">
        <f>Q186*H186</f>
        <v>5.9199999999999999E-3</v>
      </c>
      <c r="S186" s="184">
        <v>0</v>
      </c>
      <c r="T186" s="185">
        <f>S186*H186</f>
        <v>0</v>
      </c>
      <c r="AR186" s="24" t="s">
        <v>142</v>
      </c>
      <c r="AT186" s="24" t="s">
        <v>137</v>
      </c>
      <c r="AU186" s="24" t="s">
        <v>82</v>
      </c>
      <c r="AY186" s="24" t="s">
        <v>135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24" t="s">
        <v>80</v>
      </c>
      <c r="BK186" s="186">
        <f>ROUND(I186*H186,2)</f>
        <v>0</v>
      </c>
      <c r="BL186" s="24" t="s">
        <v>142</v>
      </c>
      <c r="BM186" s="24" t="s">
        <v>709</v>
      </c>
    </row>
    <row r="187" spans="2:65" s="11" customFormat="1" ht="13.5">
      <c r="B187" s="187"/>
      <c r="D187" s="197" t="s">
        <v>144</v>
      </c>
      <c r="E187" s="237" t="s">
        <v>5</v>
      </c>
      <c r="F187" s="217" t="s">
        <v>710</v>
      </c>
      <c r="H187" s="218">
        <v>2</v>
      </c>
      <c r="I187" s="192"/>
      <c r="L187" s="187"/>
      <c r="M187" s="193"/>
      <c r="N187" s="194"/>
      <c r="O187" s="194"/>
      <c r="P187" s="194"/>
      <c r="Q187" s="194"/>
      <c r="R187" s="194"/>
      <c r="S187" s="194"/>
      <c r="T187" s="195"/>
      <c r="AT187" s="189" t="s">
        <v>144</v>
      </c>
      <c r="AU187" s="189" t="s">
        <v>82</v>
      </c>
      <c r="AV187" s="11" t="s">
        <v>82</v>
      </c>
      <c r="AW187" s="11" t="s">
        <v>35</v>
      </c>
      <c r="AX187" s="11" t="s">
        <v>80</v>
      </c>
      <c r="AY187" s="189" t="s">
        <v>135</v>
      </c>
    </row>
    <row r="188" spans="2:65" s="1" customFormat="1" ht="22.5" customHeight="1">
      <c r="B188" s="174"/>
      <c r="C188" s="219" t="s">
        <v>273</v>
      </c>
      <c r="D188" s="219" t="s">
        <v>225</v>
      </c>
      <c r="E188" s="220" t="s">
        <v>711</v>
      </c>
      <c r="F188" s="221" t="s">
        <v>712</v>
      </c>
      <c r="G188" s="222" t="s">
        <v>271</v>
      </c>
      <c r="H188" s="223">
        <v>2</v>
      </c>
      <c r="I188" s="224"/>
      <c r="J188" s="225">
        <f>ROUND(I188*H188,2)</f>
        <v>0</v>
      </c>
      <c r="K188" s="221" t="s">
        <v>141</v>
      </c>
      <c r="L188" s="226"/>
      <c r="M188" s="227" t="s">
        <v>5</v>
      </c>
      <c r="N188" s="228" t="s">
        <v>43</v>
      </c>
      <c r="O188" s="42"/>
      <c r="P188" s="184">
        <f>O188*H188</f>
        <v>0</v>
      </c>
      <c r="Q188" s="184">
        <v>2.9100000000000001E-2</v>
      </c>
      <c r="R188" s="184">
        <f>Q188*H188</f>
        <v>5.8200000000000002E-2</v>
      </c>
      <c r="S188" s="184">
        <v>0</v>
      </c>
      <c r="T188" s="185">
        <f>S188*H188</f>
        <v>0</v>
      </c>
      <c r="AR188" s="24" t="s">
        <v>183</v>
      </c>
      <c r="AT188" s="24" t="s">
        <v>225</v>
      </c>
      <c r="AU188" s="24" t="s">
        <v>82</v>
      </c>
      <c r="AY188" s="24" t="s">
        <v>135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24" t="s">
        <v>80</v>
      </c>
      <c r="BK188" s="186">
        <f>ROUND(I188*H188,2)</f>
        <v>0</v>
      </c>
      <c r="BL188" s="24" t="s">
        <v>142</v>
      </c>
      <c r="BM188" s="24" t="s">
        <v>713</v>
      </c>
    </row>
    <row r="189" spans="2:65" s="1" customFormat="1" ht="31.5" customHeight="1">
      <c r="B189" s="174"/>
      <c r="C189" s="175" t="s">
        <v>277</v>
      </c>
      <c r="D189" s="175" t="s">
        <v>137</v>
      </c>
      <c r="E189" s="176" t="s">
        <v>714</v>
      </c>
      <c r="F189" s="177" t="s">
        <v>715</v>
      </c>
      <c r="G189" s="178" t="s">
        <v>271</v>
      </c>
      <c r="H189" s="179">
        <v>1</v>
      </c>
      <c r="I189" s="180"/>
      <c r="J189" s="181">
        <f>ROUND(I189*H189,2)</f>
        <v>0</v>
      </c>
      <c r="K189" s="177" t="s">
        <v>5</v>
      </c>
      <c r="L189" s="41"/>
      <c r="M189" s="182" t="s">
        <v>5</v>
      </c>
      <c r="N189" s="183" t="s">
        <v>43</v>
      </c>
      <c r="O189" s="42"/>
      <c r="P189" s="184">
        <f>O189*H189</f>
        <v>0</v>
      </c>
      <c r="Q189" s="184">
        <v>1.1999999999999999E-3</v>
      </c>
      <c r="R189" s="184">
        <f>Q189*H189</f>
        <v>1.1999999999999999E-3</v>
      </c>
      <c r="S189" s="184">
        <v>0</v>
      </c>
      <c r="T189" s="185">
        <f>S189*H189</f>
        <v>0</v>
      </c>
      <c r="AR189" s="24" t="s">
        <v>142</v>
      </c>
      <c r="AT189" s="24" t="s">
        <v>137</v>
      </c>
      <c r="AU189" s="24" t="s">
        <v>82</v>
      </c>
      <c r="AY189" s="24" t="s">
        <v>135</v>
      </c>
      <c r="BE189" s="186">
        <f>IF(N189="základní",J189,0)</f>
        <v>0</v>
      </c>
      <c r="BF189" s="186">
        <f>IF(N189="snížená",J189,0)</f>
        <v>0</v>
      </c>
      <c r="BG189" s="186">
        <f>IF(N189="zákl. přenesená",J189,0)</f>
        <v>0</v>
      </c>
      <c r="BH189" s="186">
        <f>IF(N189="sníž. přenesená",J189,0)</f>
        <v>0</v>
      </c>
      <c r="BI189" s="186">
        <f>IF(N189="nulová",J189,0)</f>
        <v>0</v>
      </c>
      <c r="BJ189" s="24" t="s">
        <v>80</v>
      </c>
      <c r="BK189" s="186">
        <f>ROUND(I189*H189,2)</f>
        <v>0</v>
      </c>
      <c r="BL189" s="24" t="s">
        <v>142</v>
      </c>
      <c r="BM189" s="24" t="s">
        <v>716</v>
      </c>
    </row>
    <row r="190" spans="2:65" s="11" customFormat="1" ht="13.5">
      <c r="B190" s="187"/>
      <c r="D190" s="188" t="s">
        <v>144</v>
      </c>
      <c r="E190" s="189" t="s">
        <v>5</v>
      </c>
      <c r="F190" s="190" t="s">
        <v>80</v>
      </c>
      <c r="H190" s="191">
        <v>1</v>
      </c>
      <c r="I190" s="192"/>
      <c r="L190" s="187"/>
      <c r="M190" s="193"/>
      <c r="N190" s="194"/>
      <c r="O190" s="194"/>
      <c r="P190" s="194"/>
      <c r="Q190" s="194"/>
      <c r="R190" s="194"/>
      <c r="S190" s="194"/>
      <c r="T190" s="195"/>
      <c r="AT190" s="189" t="s">
        <v>144</v>
      </c>
      <c r="AU190" s="189" t="s">
        <v>82</v>
      </c>
      <c r="AV190" s="11" t="s">
        <v>82</v>
      </c>
      <c r="AW190" s="11" t="s">
        <v>35</v>
      </c>
      <c r="AX190" s="11" t="s">
        <v>80</v>
      </c>
      <c r="AY190" s="189" t="s">
        <v>135</v>
      </c>
    </row>
    <row r="191" spans="2:65" s="12" customFormat="1" ht="13.5">
      <c r="B191" s="196"/>
      <c r="D191" s="197" t="s">
        <v>144</v>
      </c>
      <c r="E191" s="198" t="s">
        <v>5</v>
      </c>
      <c r="F191" s="199" t="s">
        <v>647</v>
      </c>
      <c r="H191" s="200" t="s">
        <v>5</v>
      </c>
      <c r="I191" s="201"/>
      <c r="L191" s="196"/>
      <c r="M191" s="202"/>
      <c r="N191" s="203"/>
      <c r="O191" s="203"/>
      <c r="P191" s="203"/>
      <c r="Q191" s="203"/>
      <c r="R191" s="203"/>
      <c r="S191" s="203"/>
      <c r="T191" s="204"/>
      <c r="AT191" s="205" t="s">
        <v>144</v>
      </c>
      <c r="AU191" s="205" t="s">
        <v>82</v>
      </c>
      <c r="AV191" s="12" t="s">
        <v>80</v>
      </c>
      <c r="AW191" s="12" t="s">
        <v>35</v>
      </c>
      <c r="AX191" s="12" t="s">
        <v>72</v>
      </c>
      <c r="AY191" s="205" t="s">
        <v>135</v>
      </c>
    </row>
    <row r="192" spans="2:65" s="1" customFormat="1" ht="22.5" customHeight="1">
      <c r="B192" s="174"/>
      <c r="C192" s="219" t="s">
        <v>281</v>
      </c>
      <c r="D192" s="219" t="s">
        <v>225</v>
      </c>
      <c r="E192" s="220" t="s">
        <v>717</v>
      </c>
      <c r="F192" s="221" t="s">
        <v>718</v>
      </c>
      <c r="G192" s="222" t="s">
        <v>271</v>
      </c>
      <c r="H192" s="223">
        <v>1</v>
      </c>
      <c r="I192" s="224"/>
      <c r="J192" s="225">
        <f>ROUND(I192*H192,2)</f>
        <v>0</v>
      </c>
      <c r="K192" s="221" t="s">
        <v>5</v>
      </c>
      <c r="L192" s="226"/>
      <c r="M192" s="227" t="s">
        <v>5</v>
      </c>
      <c r="N192" s="228" t="s">
        <v>43</v>
      </c>
      <c r="O192" s="42"/>
      <c r="P192" s="184">
        <f>O192*H192</f>
        <v>0</v>
      </c>
      <c r="Q192" s="184">
        <v>1.41E-2</v>
      </c>
      <c r="R192" s="184">
        <f>Q192*H192</f>
        <v>1.41E-2</v>
      </c>
      <c r="S192" s="184">
        <v>0</v>
      </c>
      <c r="T192" s="185">
        <f>S192*H192</f>
        <v>0</v>
      </c>
      <c r="AR192" s="24" t="s">
        <v>183</v>
      </c>
      <c r="AT192" s="24" t="s">
        <v>225</v>
      </c>
      <c r="AU192" s="24" t="s">
        <v>82</v>
      </c>
      <c r="AY192" s="24" t="s">
        <v>135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24" t="s">
        <v>80</v>
      </c>
      <c r="BK192" s="186">
        <f>ROUND(I192*H192,2)</f>
        <v>0</v>
      </c>
      <c r="BL192" s="24" t="s">
        <v>142</v>
      </c>
      <c r="BM192" s="24" t="s">
        <v>719</v>
      </c>
    </row>
    <row r="193" spans="2:65" s="1" customFormat="1" ht="31.5" customHeight="1">
      <c r="B193" s="174"/>
      <c r="C193" s="175" t="s">
        <v>286</v>
      </c>
      <c r="D193" s="175" t="s">
        <v>137</v>
      </c>
      <c r="E193" s="176" t="s">
        <v>720</v>
      </c>
      <c r="F193" s="177" t="s">
        <v>721</v>
      </c>
      <c r="G193" s="178" t="s">
        <v>271</v>
      </c>
      <c r="H193" s="179">
        <v>5</v>
      </c>
      <c r="I193" s="180"/>
      <c r="J193" s="181">
        <f>ROUND(I193*H193,2)</f>
        <v>0</v>
      </c>
      <c r="K193" s="177" t="s">
        <v>141</v>
      </c>
      <c r="L193" s="41"/>
      <c r="M193" s="182" t="s">
        <v>5</v>
      </c>
      <c r="N193" s="183" t="s">
        <v>43</v>
      </c>
      <c r="O193" s="42"/>
      <c r="P193" s="184">
        <f>O193*H193</f>
        <v>0</v>
      </c>
      <c r="Q193" s="184">
        <v>1.74E-3</v>
      </c>
      <c r="R193" s="184">
        <f>Q193*H193</f>
        <v>8.6999999999999994E-3</v>
      </c>
      <c r="S193" s="184">
        <v>0</v>
      </c>
      <c r="T193" s="185">
        <f>S193*H193</f>
        <v>0</v>
      </c>
      <c r="AR193" s="24" t="s">
        <v>142</v>
      </c>
      <c r="AT193" s="24" t="s">
        <v>137</v>
      </c>
      <c r="AU193" s="24" t="s">
        <v>82</v>
      </c>
      <c r="AY193" s="24" t="s">
        <v>135</v>
      </c>
      <c r="BE193" s="186">
        <f>IF(N193="základní",J193,0)</f>
        <v>0</v>
      </c>
      <c r="BF193" s="186">
        <f>IF(N193="snížená",J193,0)</f>
        <v>0</v>
      </c>
      <c r="BG193" s="186">
        <f>IF(N193="zákl. přenesená",J193,0)</f>
        <v>0</v>
      </c>
      <c r="BH193" s="186">
        <f>IF(N193="sníž. přenesená",J193,0)</f>
        <v>0</v>
      </c>
      <c r="BI193" s="186">
        <f>IF(N193="nulová",J193,0)</f>
        <v>0</v>
      </c>
      <c r="BJ193" s="24" t="s">
        <v>80</v>
      </c>
      <c r="BK193" s="186">
        <f>ROUND(I193*H193,2)</f>
        <v>0</v>
      </c>
      <c r="BL193" s="24" t="s">
        <v>142</v>
      </c>
      <c r="BM193" s="24" t="s">
        <v>722</v>
      </c>
    </row>
    <row r="194" spans="2:65" s="11" customFormat="1" ht="13.5">
      <c r="B194" s="187"/>
      <c r="D194" s="188" t="s">
        <v>144</v>
      </c>
      <c r="E194" s="189" t="s">
        <v>5</v>
      </c>
      <c r="F194" s="190" t="s">
        <v>723</v>
      </c>
      <c r="H194" s="191">
        <v>5</v>
      </c>
      <c r="I194" s="192"/>
      <c r="L194" s="187"/>
      <c r="M194" s="193"/>
      <c r="N194" s="194"/>
      <c r="O194" s="194"/>
      <c r="P194" s="194"/>
      <c r="Q194" s="194"/>
      <c r="R194" s="194"/>
      <c r="S194" s="194"/>
      <c r="T194" s="195"/>
      <c r="AT194" s="189" t="s">
        <v>144</v>
      </c>
      <c r="AU194" s="189" t="s">
        <v>82</v>
      </c>
      <c r="AV194" s="11" t="s">
        <v>82</v>
      </c>
      <c r="AW194" s="11" t="s">
        <v>35</v>
      </c>
      <c r="AX194" s="11" t="s">
        <v>80</v>
      </c>
      <c r="AY194" s="189" t="s">
        <v>135</v>
      </c>
    </row>
    <row r="195" spans="2:65" s="12" customFormat="1" ht="13.5">
      <c r="B195" s="196"/>
      <c r="D195" s="197" t="s">
        <v>144</v>
      </c>
      <c r="E195" s="198" t="s">
        <v>5</v>
      </c>
      <c r="F195" s="199" t="s">
        <v>647</v>
      </c>
      <c r="H195" s="200" t="s">
        <v>5</v>
      </c>
      <c r="I195" s="201"/>
      <c r="L195" s="196"/>
      <c r="M195" s="202"/>
      <c r="N195" s="203"/>
      <c r="O195" s="203"/>
      <c r="P195" s="203"/>
      <c r="Q195" s="203"/>
      <c r="R195" s="203"/>
      <c r="S195" s="203"/>
      <c r="T195" s="204"/>
      <c r="AT195" s="205" t="s">
        <v>144</v>
      </c>
      <c r="AU195" s="205" t="s">
        <v>82</v>
      </c>
      <c r="AV195" s="12" t="s">
        <v>80</v>
      </c>
      <c r="AW195" s="12" t="s">
        <v>35</v>
      </c>
      <c r="AX195" s="12" t="s">
        <v>72</v>
      </c>
      <c r="AY195" s="205" t="s">
        <v>135</v>
      </c>
    </row>
    <row r="196" spans="2:65" s="1" customFormat="1" ht="22.5" customHeight="1">
      <c r="B196" s="174"/>
      <c r="C196" s="219" t="s">
        <v>291</v>
      </c>
      <c r="D196" s="219" t="s">
        <v>225</v>
      </c>
      <c r="E196" s="220" t="s">
        <v>724</v>
      </c>
      <c r="F196" s="221" t="s">
        <v>725</v>
      </c>
      <c r="G196" s="222" t="s">
        <v>271</v>
      </c>
      <c r="H196" s="223">
        <v>2</v>
      </c>
      <c r="I196" s="224"/>
      <c r="J196" s="225">
        <f>ROUND(I196*H196,2)</f>
        <v>0</v>
      </c>
      <c r="K196" s="221" t="s">
        <v>141</v>
      </c>
      <c r="L196" s="226"/>
      <c r="M196" s="227" t="s">
        <v>5</v>
      </c>
      <c r="N196" s="228" t="s">
        <v>43</v>
      </c>
      <c r="O196" s="42"/>
      <c r="P196" s="184">
        <f>O196*H196</f>
        <v>0</v>
      </c>
      <c r="Q196" s="184">
        <v>1.6500000000000001E-2</v>
      </c>
      <c r="R196" s="184">
        <f>Q196*H196</f>
        <v>3.3000000000000002E-2</v>
      </c>
      <c r="S196" s="184">
        <v>0</v>
      </c>
      <c r="T196" s="185">
        <f>S196*H196</f>
        <v>0</v>
      </c>
      <c r="AR196" s="24" t="s">
        <v>183</v>
      </c>
      <c r="AT196" s="24" t="s">
        <v>225</v>
      </c>
      <c r="AU196" s="24" t="s">
        <v>82</v>
      </c>
      <c r="AY196" s="24" t="s">
        <v>135</v>
      </c>
      <c r="BE196" s="186">
        <f>IF(N196="základní",J196,0)</f>
        <v>0</v>
      </c>
      <c r="BF196" s="186">
        <f>IF(N196="snížená",J196,0)</f>
        <v>0</v>
      </c>
      <c r="BG196" s="186">
        <f>IF(N196="zákl. přenesená",J196,0)</f>
        <v>0</v>
      </c>
      <c r="BH196" s="186">
        <f>IF(N196="sníž. přenesená",J196,0)</f>
        <v>0</v>
      </c>
      <c r="BI196" s="186">
        <f>IF(N196="nulová",J196,0)</f>
        <v>0</v>
      </c>
      <c r="BJ196" s="24" t="s">
        <v>80</v>
      </c>
      <c r="BK196" s="186">
        <f>ROUND(I196*H196,2)</f>
        <v>0</v>
      </c>
      <c r="BL196" s="24" t="s">
        <v>142</v>
      </c>
      <c r="BM196" s="24" t="s">
        <v>726</v>
      </c>
    </row>
    <row r="197" spans="2:65" s="1" customFormat="1" ht="22.5" customHeight="1">
      <c r="B197" s="174"/>
      <c r="C197" s="219" t="s">
        <v>296</v>
      </c>
      <c r="D197" s="219" t="s">
        <v>225</v>
      </c>
      <c r="E197" s="220" t="s">
        <v>727</v>
      </c>
      <c r="F197" s="221" t="s">
        <v>728</v>
      </c>
      <c r="G197" s="222" t="s">
        <v>271</v>
      </c>
      <c r="H197" s="223">
        <v>2</v>
      </c>
      <c r="I197" s="224"/>
      <c r="J197" s="225">
        <f>ROUND(I197*H197,2)</f>
        <v>0</v>
      </c>
      <c r="K197" s="221" t="s">
        <v>5</v>
      </c>
      <c r="L197" s="226"/>
      <c r="M197" s="227" t="s">
        <v>5</v>
      </c>
      <c r="N197" s="228" t="s">
        <v>43</v>
      </c>
      <c r="O197" s="42"/>
      <c r="P197" s="184">
        <f>O197*H197</f>
        <v>0</v>
      </c>
      <c r="Q197" s="184">
        <v>1.78E-2</v>
      </c>
      <c r="R197" s="184">
        <f>Q197*H197</f>
        <v>3.56E-2</v>
      </c>
      <c r="S197" s="184">
        <v>0</v>
      </c>
      <c r="T197" s="185">
        <f>S197*H197</f>
        <v>0</v>
      </c>
      <c r="AR197" s="24" t="s">
        <v>183</v>
      </c>
      <c r="AT197" s="24" t="s">
        <v>225</v>
      </c>
      <c r="AU197" s="24" t="s">
        <v>82</v>
      </c>
      <c r="AY197" s="24" t="s">
        <v>135</v>
      </c>
      <c r="BE197" s="186">
        <f>IF(N197="základní",J197,0)</f>
        <v>0</v>
      </c>
      <c r="BF197" s="186">
        <f>IF(N197="snížená",J197,0)</f>
        <v>0</v>
      </c>
      <c r="BG197" s="186">
        <f>IF(N197="zákl. přenesená",J197,0)</f>
        <v>0</v>
      </c>
      <c r="BH197" s="186">
        <f>IF(N197="sníž. přenesená",J197,0)</f>
        <v>0</v>
      </c>
      <c r="BI197" s="186">
        <f>IF(N197="nulová",J197,0)</f>
        <v>0</v>
      </c>
      <c r="BJ197" s="24" t="s">
        <v>80</v>
      </c>
      <c r="BK197" s="186">
        <f>ROUND(I197*H197,2)</f>
        <v>0</v>
      </c>
      <c r="BL197" s="24" t="s">
        <v>142</v>
      </c>
      <c r="BM197" s="24" t="s">
        <v>729</v>
      </c>
    </row>
    <row r="198" spans="2:65" s="1" customFormat="1" ht="22.5" customHeight="1">
      <c r="B198" s="174"/>
      <c r="C198" s="219" t="s">
        <v>301</v>
      </c>
      <c r="D198" s="219" t="s">
        <v>225</v>
      </c>
      <c r="E198" s="220" t="s">
        <v>730</v>
      </c>
      <c r="F198" s="221" t="s">
        <v>731</v>
      </c>
      <c r="G198" s="222" t="s">
        <v>271</v>
      </c>
      <c r="H198" s="223">
        <v>1</v>
      </c>
      <c r="I198" s="224"/>
      <c r="J198" s="225">
        <f>ROUND(I198*H198,2)</f>
        <v>0</v>
      </c>
      <c r="K198" s="221" t="s">
        <v>141</v>
      </c>
      <c r="L198" s="226"/>
      <c r="M198" s="227" t="s">
        <v>5</v>
      </c>
      <c r="N198" s="228" t="s">
        <v>43</v>
      </c>
      <c r="O198" s="42"/>
      <c r="P198" s="184">
        <f>O198*H198</f>
        <v>0</v>
      </c>
      <c r="Q198" s="184">
        <v>1.0699999999999999E-2</v>
      </c>
      <c r="R198" s="184">
        <f>Q198*H198</f>
        <v>1.0699999999999999E-2</v>
      </c>
      <c r="S198" s="184">
        <v>0</v>
      </c>
      <c r="T198" s="185">
        <f>S198*H198</f>
        <v>0</v>
      </c>
      <c r="AR198" s="24" t="s">
        <v>183</v>
      </c>
      <c r="AT198" s="24" t="s">
        <v>225</v>
      </c>
      <c r="AU198" s="24" t="s">
        <v>82</v>
      </c>
      <c r="AY198" s="24" t="s">
        <v>135</v>
      </c>
      <c r="BE198" s="186">
        <f>IF(N198="základní",J198,0)</f>
        <v>0</v>
      </c>
      <c r="BF198" s="186">
        <f>IF(N198="snížená",J198,0)</f>
        <v>0</v>
      </c>
      <c r="BG198" s="186">
        <f>IF(N198="zákl. přenesená",J198,0)</f>
        <v>0</v>
      </c>
      <c r="BH198" s="186">
        <f>IF(N198="sníž. přenesená",J198,0)</f>
        <v>0</v>
      </c>
      <c r="BI198" s="186">
        <f>IF(N198="nulová",J198,0)</f>
        <v>0</v>
      </c>
      <c r="BJ198" s="24" t="s">
        <v>80</v>
      </c>
      <c r="BK198" s="186">
        <f>ROUND(I198*H198,2)</f>
        <v>0</v>
      </c>
      <c r="BL198" s="24" t="s">
        <v>142</v>
      </c>
      <c r="BM198" s="24" t="s">
        <v>732</v>
      </c>
    </row>
    <row r="199" spans="2:65" s="1" customFormat="1" ht="31.5" customHeight="1">
      <c r="B199" s="174"/>
      <c r="C199" s="175" t="s">
        <v>306</v>
      </c>
      <c r="D199" s="175" t="s">
        <v>137</v>
      </c>
      <c r="E199" s="176" t="s">
        <v>733</v>
      </c>
      <c r="F199" s="177" t="s">
        <v>734</v>
      </c>
      <c r="G199" s="178" t="s">
        <v>271</v>
      </c>
      <c r="H199" s="179">
        <v>1</v>
      </c>
      <c r="I199" s="180"/>
      <c r="J199" s="181">
        <f>ROUND(I199*H199,2)</f>
        <v>0</v>
      </c>
      <c r="K199" s="177" t="s">
        <v>141</v>
      </c>
      <c r="L199" s="41"/>
      <c r="M199" s="182" t="s">
        <v>5</v>
      </c>
      <c r="N199" s="183" t="s">
        <v>43</v>
      </c>
      <c r="O199" s="42"/>
      <c r="P199" s="184">
        <f>O199*H199</f>
        <v>0</v>
      </c>
      <c r="Q199" s="184">
        <v>3.79E-3</v>
      </c>
      <c r="R199" s="184">
        <f>Q199*H199</f>
        <v>3.79E-3</v>
      </c>
      <c r="S199" s="184">
        <v>0</v>
      </c>
      <c r="T199" s="185">
        <f>S199*H199</f>
        <v>0</v>
      </c>
      <c r="AR199" s="24" t="s">
        <v>142</v>
      </c>
      <c r="AT199" s="24" t="s">
        <v>137</v>
      </c>
      <c r="AU199" s="24" t="s">
        <v>82</v>
      </c>
      <c r="AY199" s="24" t="s">
        <v>135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24" t="s">
        <v>80</v>
      </c>
      <c r="BK199" s="186">
        <f>ROUND(I199*H199,2)</f>
        <v>0</v>
      </c>
      <c r="BL199" s="24" t="s">
        <v>142</v>
      </c>
      <c r="BM199" s="24" t="s">
        <v>735</v>
      </c>
    </row>
    <row r="200" spans="2:65" s="11" customFormat="1" ht="13.5">
      <c r="B200" s="187"/>
      <c r="D200" s="188" t="s">
        <v>144</v>
      </c>
      <c r="E200" s="189" t="s">
        <v>5</v>
      </c>
      <c r="F200" s="190" t="s">
        <v>80</v>
      </c>
      <c r="H200" s="191">
        <v>1</v>
      </c>
      <c r="I200" s="192"/>
      <c r="L200" s="187"/>
      <c r="M200" s="193"/>
      <c r="N200" s="194"/>
      <c r="O200" s="194"/>
      <c r="P200" s="194"/>
      <c r="Q200" s="194"/>
      <c r="R200" s="194"/>
      <c r="S200" s="194"/>
      <c r="T200" s="195"/>
      <c r="AT200" s="189" t="s">
        <v>144</v>
      </c>
      <c r="AU200" s="189" t="s">
        <v>82</v>
      </c>
      <c r="AV200" s="11" t="s">
        <v>82</v>
      </c>
      <c r="AW200" s="11" t="s">
        <v>35</v>
      </c>
      <c r="AX200" s="11" t="s">
        <v>80</v>
      </c>
      <c r="AY200" s="189" t="s">
        <v>135</v>
      </c>
    </row>
    <row r="201" spans="2:65" s="12" customFormat="1" ht="13.5">
      <c r="B201" s="196"/>
      <c r="D201" s="197" t="s">
        <v>144</v>
      </c>
      <c r="E201" s="198" t="s">
        <v>5</v>
      </c>
      <c r="F201" s="199" t="s">
        <v>647</v>
      </c>
      <c r="H201" s="200" t="s">
        <v>5</v>
      </c>
      <c r="I201" s="201"/>
      <c r="L201" s="196"/>
      <c r="M201" s="202"/>
      <c r="N201" s="203"/>
      <c r="O201" s="203"/>
      <c r="P201" s="203"/>
      <c r="Q201" s="203"/>
      <c r="R201" s="203"/>
      <c r="S201" s="203"/>
      <c r="T201" s="204"/>
      <c r="AT201" s="205" t="s">
        <v>144</v>
      </c>
      <c r="AU201" s="205" t="s">
        <v>82</v>
      </c>
      <c r="AV201" s="12" t="s">
        <v>80</v>
      </c>
      <c r="AW201" s="12" t="s">
        <v>35</v>
      </c>
      <c r="AX201" s="12" t="s">
        <v>72</v>
      </c>
      <c r="AY201" s="205" t="s">
        <v>135</v>
      </c>
    </row>
    <row r="202" spans="2:65" s="1" customFormat="1" ht="22.5" customHeight="1">
      <c r="B202" s="174"/>
      <c r="C202" s="219" t="s">
        <v>311</v>
      </c>
      <c r="D202" s="219" t="s">
        <v>225</v>
      </c>
      <c r="E202" s="220" t="s">
        <v>736</v>
      </c>
      <c r="F202" s="221" t="s">
        <v>737</v>
      </c>
      <c r="G202" s="222" t="s">
        <v>271</v>
      </c>
      <c r="H202" s="223">
        <v>1</v>
      </c>
      <c r="I202" s="224"/>
      <c r="J202" s="225">
        <f>ROUND(I202*H202,2)</f>
        <v>0</v>
      </c>
      <c r="K202" s="221" t="s">
        <v>141</v>
      </c>
      <c r="L202" s="226"/>
      <c r="M202" s="227" t="s">
        <v>5</v>
      </c>
      <c r="N202" s="228" t="s">
        <v>43</v>
      </c>
      <c r="O202" s="42"/>
      <c r="P202" s="184">
        <f>O202*H202</f>
        <v>0</v>
      </c>
      <c r="Q202" s="184">
        <v>3.7999999999999999E-2</v>
      </c>
      <c r="R202" s="184">
        <f>Q202*H202</f>
        <v>3.7999999999999999E-2</v>
      </c>
      <c r="S202" s="184">
        <v>0</v>
      </c>
      <c r="T202" s="185">
        <f>S202*H202</f>
        <v>0</v>
      </c>
      <c r="AR202" s="24" t="s">
        <v>183</v>
      </c>
      <c r="AT202" s="24" t="s">
        <v>225</v>
      </c>
      <c r="AU202" s="24" t="s">
        <v>82</v>
      </c>
      <c r="AY202" s="24" t="s">
        <v>135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24" t="s">
        <v>80</v>
      </c>
      <c r="BK202" s="186">
        <f>ROUND(I202*H202,2)</f>
        <v>0</v>
      </c>
      <c r="BL202" s="24" t="s">
        <v>142</v>
      </c>
      <c r="BM202" s="24" t="s">
        <v>738</v>
      </c>
    </row>
    <row r="203" spans="2:65" s="1" customFormat="1" ht="22.5" customHeight="1">
      <c r="B203" s="174"/>
      <c r="C203" s="175" t="s">
        <v>315</v>
      </c>
      <c r="D203" s="175" t="s">
        <v>137</v>
      </c>
      <c r="E203" s="176" t="s">
        <v>739</v>
      </c>
      <c r="F203" s="177" t="s">
        <v>740</v>
      </c>
      <c r="G203" s="178" t="s">
        <v>257</v>
      </c>
      <c r="H203" s="179">
        <v>75</v>
      </c>
      <c r="I203" s="180"/>
      <c r="J203" s="181">
        <f>ROUND(I203*H203,2)</f>
        <v>0</v>
      </c>
      <c r="K203" s="177" t="s">
        <v>141</v>
      </c>
      <c r="L203" s="41"/>
      <c r="M203" s="182" t="s">
        <v>5</v>
      </c>
      <c r="N203" s="183" t="s">
        <v>43</v>
      </c>
      <c r="O203" s="42"/>
      <c r="P203" s="184">
        <f>O203*H203</f>
        <v>0</v>
      </c>
      <c r="Q203" s="184">
        <v>0</v>
      </c>
      <c r="R203" s="184">
        <f>Q203*H203</f>
        <v>0</v>
      </c>
      <c r="S203" s="184">
        <v>0</v>
      </c>
      <c r="T203" s="185">
        <f>S203*H203</f>
        <v>0</v>
      </c>
      <c r="AR203" s="24" t="s">
        <v>142</v>
      </c>
      <c r="AT203" s="24" t="s">
        <v>137</v>
      </c>
      <c r="AU203" s="24" t="s">
        <v>82</v>
      </c>
      <c r="AY203" s="24" t="s">
        <v>135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0</v>
      </c>
      <c r="BH203" s="186">
        <f>IF(N203="sníž. přenesená",J203,0)</f>
        <v>0</v>
      </c>
      <c r="BI203" s="186">
        <f>IF(N203="nulová",J203,0)</f>
        <v>0</v>
      </c>
      <c r="BJ203" s="24" t="s">
        <v>80</v>
      </c>
      <c r="BK203" s="186">
        <f>ROUND(I203*H203,2)</f>
        <v>0</v>
      </c>
      <c r="BL203" s="24" t="s">
        <v>142</v>
      </c>
      <c r="BM203" s="24" t="s">
        <v>741</v>
      </c>
    </row>
    <row r="204" spans="2:65" s="11" customFormat="1" ht="13.5">
      <c r="B204" s="187"/>
      <c r="D204" s="188" t="s">
        <v>144</v>
      </c>
      <c r="E204" s="189" t="s">
        <v>5</v>
      </c>
      <c r="F204" s="190" t="s">
        <v>742</v>
      </c>
      <c r="H204" s="191">
        <v>75</v>
      </c>
      <c r="I204" s="192"/>
      <c r="L204" s="187"/>
      <c r="M204" s="193"/>
      <c r="N204" s="194"/>
      <c r="O204" s="194"/>
      <c r="P204" s="194"/>
      <c r="Q204" s="194"/>
      <c r="R204" s="194"/>
      <c r="S204" s="194"/>
      <c r="T204" s="195"/>
      <c r="AT204" s="189" t="s">
        <v>144</v>
      </c>
      <c r="AU204" s="189" t="s">
        <v>82</v>
      </c>
      <c r="AV204" s="11" t="s">
        <v>82</v>
      </c>
      <c r="AW204" s="11" t="s">
        <v>35</v>
      </c>
      <c r="AX204" s="11" t="s">
        <v>80</v>
      </c>
      <c r="AY204" s="189" t="s">
        <v>135</v>
      </c>
    </row>
    <row r="205" spans="2:65" s="12" customFormat="1" ht="13.5">
      <c r="B205" s="196"/>
      <c r="D205" s="197" t="s">
        <v>144</v>
      </c>
      <c r="E205" s="198" t="s">
        <v>5</v>
      </c>
      <c r="F205" s="199" t="s">
        <v>647</v>
      </c>
      <c r="H205" s="200" t="s">
        <v>5</v>
      </c>
      <c r="I205" s="201"/>
      <c r="L205" s="196"/>
      <c r="M205" s="202"/>
      <c r="N205" s="203"/>
      <c r="O205" s="203"/>
      <c r="P205" s="203"/>
      <c r="Q205" s="203"/>
      <c r="R205" s="203"/>
      <c r="S205" s="203"/>
      <c r="T205" s="204"/>
      <c r="AT205" s="205" t="s">
        <v>144</v>
      </c>
      <c r="AU205" s="205" t="s">
        <v>82</v>
      </c>
      <c r="AV205" s="12" t="s">
        <v>80</v>
      </c>
      <c r="AW205" s="12" t="s">
        <v>35</v>
      </c>
      <c r="AX205" s="12" t="s">
        <v>72</v>
      </c>
      <c r="AY205" s="205" t="s">
        <v>135</v>
      </c>
    </row>
    <row r="206" spans="2:65" s="1" customFormat="1" ht="22.5" customHeight="1">
      <c r="B206" s="174"/>
      <c r="C206" s="219" t="s">
        <v>319</v>
      </c>
      <c r="D206" s="219" t="s">
        <v>225</v>
      </c>
      <c r="E206" s="220" t="s">
        <v>743</v>
      </c>
      <c r="F206" s="221" t="s">
        <v>744</v>
      </c>
      <c r="G206" s="222" t="s">
        <v>257</v>
      </c>
      <c r="H206" s="223">
        <v>77.25</v>
      </c>
      <c r="I206" s="224"/>
      <c r="J206" s="225">
        <f>ROUND(I206*H206,2)</f>
        <v>0</v>
      </c>
      <c r="K206" s="221" t="s">
        <v>141</v>
      </c>
      <c r="L206" s="226"/>
      <c r="M206" s="227" t="s">
        <v>5</v>
      </c>
      <c r="N206" s="228" t="s">
        <v>43</v>
      </c>
      <c r="O206" s="42"/>
      <c r="P206" s="184">
        <f>O206*H206</f>
        <v>0</v>
      </c>
      <c r="Q206" s="184">
        <v>3.6999999999999999E-4</v>
      </c>
      <c r="R206" s="184">
        <f>Q206*H206</f>
        <v>2.85825E-2</v>
      </c>
      <c r="S206" s="184">
        <v>0</v>
      </c>
      <c r="T206" s="185">
        <f>S206*H206</f>
        <v>0</v>
      </c>
      <c r="AR206" s="24" t="s">
        <v>183</v>
      </c>
      <c r="AT206" s="24" t="s">
        <v>225</v>
      </c>
      <c r="AU206" s="24" t="s">
        <v>82</v>
      </c>
      <c r="AY206" s="24" t="s">
        <v>135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24" t="s">
        <v>80</v>
      </c>
      <c r="BK206" s="186">
        <f>ROUND(I206*H206,2)</f>
        <v>0</v>
      </c>
      <c r="BL206" s="24" t="s">
        <v>142</v>
      </c>
      <c r="BM206" s="24" t="s">
        <v>745</v>
      </c>
    </row>
    <row r="207" spans="2:65" s="11" customFormat="1" ht="13.5">
      <c r="B207" s="187"/>
      <c r="D207" s="197" t="s">
        <v>144</v>
      </c>
      <c r="E207" s="237" t="s">
        <v>5</v>
      </c>
      <c r="F207" s="217" t="s">
        <v>746</v>
      </c>
      <c r="H207" s="218">
        <v>77.25</v>
      </c>
      <c r="I207" s="192"/>
      <c r="L207" s="187"/>
      <c r="M207" s="193"/>
      <c r="N207" s="194"/>
      <c r="O207" s="194"/>
      <c r="P207" s="194"/>
      <c r="Q207" s="194"/>
      <c r="R207" s="194"/>
      <c r="S207" s="194"/>
      <c r="T207" s="195"/>
      <c r="AT207" s="189" t="s">
        <v>144</v>
      </c>
      <c r="AU207" s="189" t="s">
        <v>82</v>
      </c>
      <c r="AV207" s="11" t="s">
        <v>82</v>
      </c>
      <c r="AW207" s="11" t="s">
        <v>35</v>
      </c>
      <c r="AX207" s="11" t="s">
        <v>80</v>
      </c>
      <c r="AY207" s="189" t="s">
        <v>135</v>
      </c>
    </row>
    <row r="208" spans="2:65" s="1" customFormat="1" ht="31.5" customHeight="1">
      <c r="B208" s="174"/>
      <c r="C208" s="175" t="s">
        <v>310</v>
      </c>
      <c r="D208" s="175" t="s">
        <v>137</v>
      </c>
      <c r="E208" s="176" t="s">
        <v>747</v>
      </c>
      <c r="F208" s="177" t="s">
        <v>748</v>
      </c>
      <c r="G208" s="178" t="s">
        <v>257</v>
      </c>
      <c r="H208" s="179">
        <v>30</v>
      </c>
      <c r="I208" s="180"/>
      <c r="J208" s="181">
        <f>ROUND(I208*H208,2)</f>
        <v>0</v>
      </c>
      <c r="K208" s="177" t="s">
        <v>141</v>
      </c>
      <c r="L208" s="41"/>
      <c r="M208" s="182" t="s">
        <v>5</v>
      </c>
      <c r="N208" s="183" t="s">
        <v>43</v>
      </c>
      <c r="O208" s="42"/>
      <c r="P208" s="184">
        <f>O208*H208</f>
        <v>0</v>
      </c>
      <c r="Q208" s="184">
        <v>0</v>
      </c>
      <c r="R208" s="184">
        <f>Q208*H208</f>
        <v>0</v>
      </c>
      <c r="S208" s="184">
        <v>0</v>
      </c>
      <c r="T208" s="185">
        <f>S208*H208</f>
        <v>0</v>
      </c>
      <c r="AR208" s="24" t="s">
        <v>142</v>
      </c>
      <c r="AT208" s="24" t="s">
        <v>137</v>
      </c>
      <c r="AU208" s="24" t="s">
        <v>82</v>
      </c>
      <c r="AY208" s="24" t="s">
        <v>135</v>
      </c>
      <c r="BE208" s="186">
        <f>IF(N208="základní",J208,0)</f>
        <v>0</v>
      </c>
      <c r="BF208" s="186">
        <f>IF(N208="snížená",J208,0)</f>
        <v>0</v>
      </c>
      <c r="BG208" s="186">
        <f>IF(N208="zákl. přenesená",J208,0)</f>
        <v>0</v>
      </c>
      <c r="BH208" s="186">
        <f>IF(N208="sníž. přenesená",J208,0)</f>
        <v>0</v>
      </c>
      <c r="BI208" s="186">
        <f>IF(N208="nulová",J208,0)</f>
        <v>0</v>
      </c>
      <c r="BJ208" s="24" t="s">
        <v>80</v>
      </c>
      <c r="BK208" s="186">
        <f>ROUND(I208*H208,2)</f>
        <v>0</v>
      </c>
      <c r="BL208" s="24" t="s">
        <v>142</v>
      </c>
      <c r="BM208" s="24" t="s">
        <v>749</v>
      </c>
    </row>
    <row r="209" spans="2:65" s="11" customFormat="1" ht="13.5">
      <c r="B209" s="187"/>
      <c r="D209" s="188" t="s">
        <v>144</v>
      </c>
      <c r="E209" s="189" t="s">
        <v>5</v>
      </c>
      <c r="F209" s="190" t="s">
        <v>296</v>
      </c>
      <c r="H209" s="191">
        <v>30</v>
      </c>
      <c r="I209" s="192"/>
      <c r="L209" s="187"/>
      <c r="M209" s="193"/>
      <c r="N209" s="194"/>
      <c r="O209" s="194"/>
      <c r="P209" s="194"/>
      <c r="Q209" s="194"/>
      <c r="R209" s="194"/>
      <c r="S209" s="194"/>
      <c r="T209" s="195"/>
      <c r="AT209" s="189" t="s">
        <v>144</v>
      </c>
      <c r="AU209" s="189" t="s">
        <v>82</v>
      </c>
      <c r="AV209" s="11" t="s">
        <v>82</v>
      </c>
      <c r="AW209" s="11" t="s">
        <v>35</v>
      </c>
      <c r="AX209" s="11" t="s">
        <v>80</v>
      </c>
      <c r="AY209" s="189" t="s">
        <v>135</v>
      </c>
    </row>
    <row r="210" spans="2:65" s="12" customFormat="1" ht="13.5">
      <c r="B210" s="196"/>
      <c r="D210" s="197" t="s">
        <v>144</v>
      </c>
      <c r="E210" s="198" t="s">
        <v>5</v>
      </c>
      <c r="F210" s="199" t="s">
        <v>647</v>
      </c>
      <c r="H210" s="200" t="s">
        <v>5</v>
      </c>
      <c r="I210" s="201"/>
      <c r="L210" s="196"/>
      <c r="M210" s="202"/>
      <c r="N210" s="203"/>
      <c r="O210" s="203"/>
      <c r="P210" s="203"/>
      <c r="Q210" s="203"/>
      <c r="R210" s="203"/>
      <c r="S210" s="203"/>
      <c r="T210" s="204"/>
      <c r="AT210" s="205" t="s">
        <v>144</v>
      </c>
      <c r="AU210" s="205" t="s">
        <v>82</v>
      </c>
      <c r="AV210" s="12" t="s">
        <v>80</v>
      </c>
      <c r="AW210" s="12" t="s">
        <v>35</v>
      </c>
      <c r="AX210" s="12" t="s">
        <v>72</v>
      </c>
      <c r="AY210" s="205" t="s">
        <v>135</v>
      </c>
    </row>
    <row r="211" spans="2:65" s="1" customFormat="1" ht="22.5" customHeight="1">
      <c r="B211" s="174"/>
      <c r="C211" s="219" t="s">
        <v>326</v>
      </c>
      <c r="D211" s="219" t="s">
        <v>225</v>
      </c>
      <c r="E211" s="220" t="s">
        <v>750</v>
      </c>
      <c r="F211" s="221" t="s">
        <v>751</v>
      </c>
      <c r="G211" s="222" t="s">
        <v>257</v>
      </c>
      <c r="H211" s="223">
        <v>30.9</v>
      </c>
      <c r="I211" s="224"/>
      <c r="J211" s="225">
        <f>ROUND(I211*H211,2)</f>
        <v>0</v>
      </c>
      <c r="K211" s="221" t="s">
        <v>141</v>
      </c>
      <c r="L211" s="226"/>
      <c r="M211" s="227" t="s">
        <v>5</v>
      </c>
      <c r="N211" s="228" t="s">
        <v>43</v>
      </c>
      <c r="O211" s="42"/>
      <c r="P211" s="184">
        <f>O211*H211</f>
        <v>0</v>
      </c>
      <c r="Q211" s="184">
        <v>9.1E-4</v>
      </c>
      <c r="R211" s="184">
        <f>Q211*H211</f>
        <v>2.8118999999999998E-2</v>
      </c>
      <c r="S211" s="184">
        <v>0</v>
      </c>
      <c r="T211" s="185">
        <f>S211*H211</f>
        <v>0</v>
      </c>
      <c r="AR211" s="24" t="s">
        <v>183</v>
      </c>
      <c r="AT211" s="24" t="s">
        <v>225</v>
      </c>
      <c r="AU211" s="24" t="s">
        <v>82</v>
      </c>
      <c r="AY211" s="24" t="s">
        <v>135</v>
      </c>
      <c r="BE211" s="186">
        <f>IF(N211="základní",J211,0)</f>
        <v>0</v>
      </c>
      <c r="BF211" s="186">
        <f>IF(N211="snížená",J211,0)</f>
        <v>0</v>
      </c>
      <c r="BG211" s="186">
        <f>IF(N211="zákl. přenesená",J211,0)</f>
        <v>0</v>
      </c>
      <c r="BH211" s="186">
        <f>IF(N211="sníž. přenesená",J211,0)</f>
        <v>0</v>
      </c>
      <c r="BI211" s="186">
        <f>IF(N211="nulová",J211,0)</f>
        <v>0</v>
      </c>
      <c r="BJ211" s="24" t="s">
        <v>80</v>
      </c>
      <c r="BK211" s="186">
        <f>ROUND(I211*H211,2)</f>
        <v>0</v>
      </c>
      <c r="BL211" s="24" t="s">
        <v>142</v>
      </c>
      <c r="BM211" s="24" t="s">
        <v>752</v>
      </c>
    </row>
    <row r="212" spans="2:65" s="11" customFormat="1" ht="13.5">
      <c r="B212" s="187"/>
      <c r="D212" s="197" t="s">
        <v>144</v>
      </c>
      <c r="F212" s="217" t="s">
        <v>753</v>
      </c>
      <c r="H212" s="218">
        <v>30.9</v>
      </c>
      <c r="I212" s="192"/>
      <c r="L212" s="187"/>
      <c r="M212" s="193"/>
      <c r="N212" s="194"/>
      <c r="O212" s="194"/>
      <c r="P212" s="194"/>
      <c r="Q212" s="194"/>
      <c r="R212" s="194"/>
      <c r="S212" s="194"/>
      <c r="T212" s="195"/>
      <c r="AT212" s="189" t="s">
        <v>144</v>
      </c>
      <c r="AU212" s="189" t="s">
        <v>82</v>
      </c>
      <c r="AV212" s="11" t="s">
        <v>82</v>
      </c>
      <c r="AW212" s="11" t="s">
        <v>6</v>
      </c>
      <c r="AX212" s="11" t="s">
        <v>80</v>
      </c>
      <c r="AY212" s="189" t="s">
        <v>135</v>
      </c>
    </row>
    <row r="213" spans="2:65" s="1" customFormat="1" ht="22.5" customHeight="1">
      <c r="B213" s="174"/>
      <c r="C213" s="219" t="s">
        <v>330</v>
      </c>
      <c r="D213" s="219" t="s">
        <v>225</v>
      </c>
      <c r="E213" s="220" t="s">
        <v>754</v>
      </c>
      <c r="F213" s="221" t="s">
        <v>755</v>
      </c>
      <c r="G213" s="222" t="s">
        <v>271</v>
      </c>
      <c r="H213" s="223">
        <v>2</v>
      </c>
      <c r="I213" s="224"/>
      <c r="J213" s="225">
        <f>ROUND(I213*H213,2)</f>
        <v>0</v>
      </c>
      <c r="K213" s="221" t="s">
        <v>5</v>
      </c>
      <c r="L213" s="226"/>
      <c r="M213" s="227" t="s">
        <v>5</v>
      </c>
      <c r="N213" s="228" t="s">
        <v>43</v>
      </c>
      <c r="O213" s="42"/>
      <c r="P213" s="184">
        <f>O213*H213</f>
        <v>0</v>
      </c>
      <c r="Q213" s="184">
        <v>1.2E-4</v>
      </c>
      <c r="R213" s="184">
        <f>Q213*H213</f>
        <v>2.4000000000000001E-4</v>
      </c>
      <c r="S213" s="184">
        <v>0</v>
      </c>
      <c r="T213" s="185">
        <f>S213*H213</f>
        <v>0</v>
      </c>
      <c r="AR213" s="24" t="s">
        <v>183</v>
      </c>
      <c r="AT213" s="24" t="s">
        <v>225</v>
      </c>
      <c r="AU213" s="24" t="s">
        <v>82</v>
      </c>
      <c r="AY213" s="24" t="s">
        <v>135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0</v>
      </c>
      <c r="BH213" s="186">
        <f>IF(N213="sníž. přenesená",J213,0)</f>
        <v>0</v>
      </c>
      <c r="BI213" s="186">
        <f>IF(N213="nulová",J213,0)</f>
        <v>0</v>
      </c>
      <c r="BJ213" s="24" t="s">
        <v>80</v>
      </c>
      <c r="BK213" s="186">
        <f>ROUND(I213*H213,2)</f>
        <v>0</v>
      </c>
      <c r="BL213" s="24" t="s">
        <v>142</v>
      </c>
      <c r="BM213" s="24" t="s">
        <v>756</v>
      </c>
    </row>
    <row r="214" spans="2:65" s="1" customFormat="1" ht="22.5" customHeight="1">
      <c r="B214" s="174"/>
      <c r="C214" s="175" t="s">
        <v>334</v>
      </c>
      <c r="D214" s="175" t="s">
        <v>137</v>
      </c>
      <c r="E214" s="176" t="s">
        <v>757</v>
      </c>
      <c r="F214" s="177" t="s">
        <v>758</v>
      </c>
      <c r="G214" s="178" t="s">
        <v>257</v>
      </c>
      <c r="H214" s="179">
        <v>198</v>
      </c>
      <c r="I214" s="180"/>
      <c r="J214" s="181">
        <f>ROUND(I214*H214,2)</f>
        <v>0</v>
      </c>
      <c r="K214" s="177" t="s">
        <v>141</v>
      </c>
      <c r="L214" s="41"/>
      <c r="M214" s="182" t="s">
        <v>5</v>
      </c>
      <c r="N214" s="183" t="s">
        <v>43</v>
      </c>
      <c r="O214" s="42"/>
      <c r="P214" s="184">
        <f>O214*H214</f>
        <v>0</v>
      </c>
      <c r="Q214" s="184">
        <v>0</v>
      </c>
      <c r="R214" s="184">
        <f>Q214*H214</f>
        <v>0</v>
      </c>
      <c r="S214" s="184">
        <v>0</v>
      </c>
      <c r="T214" s="185">
        <f>S214*H214</f>
        <v>0</v>
      </c>
      <c r="AR214" s="24" t="s">
        <v>142</v>
      </c>
      <c r="AT214" s="24" t="s">
        <v>137</v>
      </c>
      <c r="AU214" s="24" t="s">
        <v>82</v>
      </c>
      <c r="AY214" s="24" t="s">
        <v>135</v>
      </c>
      <c r="BE214" s="186">
        <f>IF(N214="základní",J214,0)</f>
        <v>0</v>
      </c>
      <c r="BF214" s="186">
        <f>IF(N214="snížená",J214,0)</f>
        <v>0</v>
      </c>
      <c r="BG214" s="186">
        <f>IF(N214="zákl. přenesená",J214,0)</f>
        <v>0</v>
      </c>
      <c r="BH214" s="186">
        <f>IF(N214="sníž. přenesená",J214,0)</f>
        <v>0</v>
      </c>
      <c r="BI214" s="186">
        <f>IF(N214="nulová",J214,0)</f>
        <v>0</v>
      </c>
      <c r="BJ214" s="24" t="s">
        <v>80</v>
      </c>
      <c r="BK214" s="186">
        <f>ROUND(I214*H214,2)</f>
        <v>0</v>
      </c>
      <c r="BL214" s="24" t="s">
        <v>142</v>
      </c>
      <c r="BM214" s="24" t="s">
        <v>759</v>
      </c>
    </row>
    <row r="215" spans="2:65" s="11" customFormat="1" ht="13.5">
      <c r="B215" s="187"/>
      <c r="D215" s="188" t="s">
        <v>144</v>
      </c>
      <c r="E215" s="189" t="s">
        <v>5</v>
      </c>
      <c r="F215" s="190" t="s">
        <v>760</v>
      </c>
      <c r="H215" s="191">
        <v>198</v>
      </c>
      <c r="I215" s="192"/>
      <c r="L215" s="187"/>
      <c r="M215" s="193"/>
      <c r="N215" s="194"/>
      <c r="O215" s="194"/>
      <c r="P215" s="194"/>
      <c r="Q215" s="194"/>
      <c r="R215" s="194"/>
      <c r="S215" s="194"/>
      <c r="T215" s="195"/>
      <c r="AT215" s="189" t="s">
        <v>144</v>
      </c>
      <c r="AU215" s="189" t="s">
        <v>82</v>
      </c>
      <c r="AV215" s="11" t="s">
        <v>82</v>
      </c>
      <c r="AW215" s="11" t="s">
        <v>35</v>
      </c>
      <c r="AX215" s="11" t="s">
        <v>80</v>
      </c>
      <c r="AY215" s="189" t="s">
        <v>135</v>
      </c>
    </row>
    <row r="216" spans="2:65" s="12" customFormat="1" ht="13.5">
      <c r="B216" s="196"/>
      <c r="D216" s="197" t="s">
        <v>144</v>
      </c>
      <c r="E216" s="198" t="s">
        <v>5</v>
      </c>
      <c r="F216" s="199" t="s">
        <v>647</v>
      </c>
      <c r="H216" s="200" t="s">
        <v>5</v>
      </c>
      <c r="I216" s="201"/>
      <c r="L216" s="196"/>
      <c r="M216" s="202"/>
      <c r="N216" s="203"/>
      <c r="O216" s="203"/>
      <c r="P216" s="203"/>
      <c r="Q216" s="203"/>
      <c r="R216" s="203"/>
      <c r="S216" s="203"/>
      <c r="T216" s="204"/>
      <c r="AT216" s="205" t="s">
        <v>144</v>
      </c>
      <c r="AU216" s="205" t="s">
        <v>82</v>
      </c>
      <c r="AV216" s="12" t="s">
        <v>80</v>
      </c>
      <c r="AW216" s="12" t="s">
        <v>35</v>
      </c>
      <c r="AX216" s="12" t="s">
        <v>72</v>
      </c>
      <c r="AY216" s="205" t="s">
        <v>135</v>
      </c>
    </row>
    <row r="217" spans="2:65" s="1" customFormat="1" ht="22.5" customHeight="1">
      <c r="B217" s="174"/>
      <c r="C217" s="219" t="s">
        <v>339</v>
      </c>
      <c r="D217" s="219" t="s">
        <v>225</v>
      </c>
      <c r="E217" s="220" t="s">
        <v>761</v>
      </c>
      <c r="F217" s="221" t="s">
        <v>762</v>
      </c>
      <c r="G217" s="222" t="s">
        <v>257</v>
      </c>
      <c r="H217" s="223">
        <v>203.94</v>
      </c>
      <c r="I217" s="224"/>
      <c r="J217" s="225">
        <f>ROUND(I217*H217,2)</f>
        <v>0</v>
      </c>
      <c r="K217" s="221" t="s">
        <v>141</v>
      </c>
      <c r="L217" s="226"/>
      <c r="M217" s="227" t="s">
        <v>5</v>
      </c>
      <c r="N217" s="228" t="s">
        <v>43</v>
      </c>
      <c r="O217" s="42"/>
      <c r="P217" s="184">
        <f>O217*H217</f>
        <v>0</v>
      </c>
      <c r="Q217" s="184">
        <v>3.14E-3</v>
      </c>
      <c r="R217" s="184">
        <f>Q217*H217</f>
        <v>0.64037160000000004</v>
      </c>
      <c r="S217" s="184">
        <v>0</v>
      </c>
      <c r="T217" s="185">
        <f>S217*H217</f>
        <v>0</v>
      </c>
      <c r="AR217" s="24" t="s">
        <v>183</v>
      </c>
      <c r="AT217" s="24" t="s">
        <v>225</v>
      </c>
      <c r="AU217" s="24" t="s">
        <v>82</v>
      </c>
      <c r="AY217" s="24" t="s">
        <v>135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0</v>
      </c>
      <c r="BH217" s="186">
        <f>IF(N217="sníž. přenesená",J217,0)</f>
        <v>0</v>
      </c>
      <c r="BI217" s="186">
        <f>IF(N217="nulová",J217,0)</f>
        <v>0</v>
      </c>
      <c r="BJ217" s="24" t="s">
        <v>80</v>
      </c>
      <c r="BK217" s="186">
        <f>ROUND(I217*H217,2)</f>
        <v>0</v>
      </c>
      <c r="BL217" s="24" t="s">
        <v>142</v>
      </c>
      <c r="BM217" s="24" t="s">
        <v>763</v>
      </c>
    </row>
    <row r="218" spans="2:65" s="1" customFormat="1" ht="27">
      <c r="B218" s="41"/>
      <c r="D218" s="188" t="s">
        <v>764</v>
      </c>
      <c r="F218" s="242" t="s">
        <v>765</v>
      </c>
      <c r="I218" s="243"/>
      <c r="L218" s="41"/>
      <c r="M218" s="244"/>
      <c r="N218" s="42"/>
      <c r="O218" s="42"/>
      <c r="P218" s="42"/>
      <c r="Q218" s="42"/>
      <c r="R218" s="42"/>
      <c r="S218" s="42"/>
      <c r="T218" s="70"/>
      <c r="AT218" s="24" t="s">
        <v>764</v>
      </c>
      <c r="AU218" s="24" t="s">
        <v>82</v>
      </c>
    </row>
    <row r="219" spans="2:65" s="11" customFormat="1" ht="13.5">
      <c r="B219" s="187"/>
      <c r="D219" s="197" t="s">
        <v>144</v>
      </c>
      <c r="F219" s="217" t="s">
        <v>766</v>
      </c>
      <c r="H219" s="218">
        <v>203.94</v>
      </c>
      <c r="I219" s="192"/>
      <c r="L219" s="187"/>
      <c r="M219" s="193"/>
      <c r="N219" s="194"/>
      <c r="O219" s="194"/>
      <c r="P219" s="194"/>
      <c r="Q219" s="194"/>
      <c r="R219" s="194"/>
      <c r="S219" s="194"/>
      <c r="T219" s="195"/>
      <c r="AT219" s="189" t="s">
        <v>144</v>
      </c>
      <c r="AU219" s="189" t="s">
        <v>82</v>
      </c>
      <c r="AV219" s="11" t="s">
        <v>82</v>
      </c>
      <c r="AW219" s="11" t="s">
        <v>6</v>
      </c>
      <c r="AX219" s="11" t="s">
        <v>80</v>
      </c>
      <c r="AY219" s="189" t="s">
        <v>135</v>
      </c>
    </row>
    <row r="220" spans="2:65" s="1" customFormat="1" ht="22.5" customHeight="1">
      <c r="B220" s="174"/>
      <c r="C220" s="219" t="s">
        <v>343</v>
      </c>
      <c r="D220" s="219" t="s">
        <v>225</v>
      </c>
      <c r="E220" s="220" t="s">
        <v>767</v>
      </c>
      <c r="F220" s="221" t="s">
        <v>768</v>
      </c>
      <c r="G220" s="222" t="s">
        <v>271</v>
      </c>
      <c r="H220" s="223">
        <v>8</v>
      </c>
      <c r="I220" s="224"/>
      <c r="J220" s="225">
        <f>ROUND(I220*H220,2)</f>
        <v>0</v>
      </c>
      <c r="K220" s="221" t="s">
        <v>5</v>
      </c>
      <c r="L220" s="226"/>
      <c r="M220" s="227" t="s">
        <v>5</v>
      </c>
      <c r="N220" s="228" t="s">
        <v>43</v>
      </c>
      <c r="O220" s="42"/>
      <c r="P220" s="184">
        <f>O220*H220</f>
        <v>0</v>
      </c>
      <c r="Q220" s="184">
        <v>7.2000000000000005E-4</v>
      </c>
      <c r="R220" s="184">
        <f>Q220*H220</f>
        <v>5.7600000000000004E-3</v>
      </c>
      <c r="S220" s="184">
        <v>0</v>
      </c>
      <c r="T220" s="185">
        <f>S220*H220</f>
        <v>0</v>
      </c>
      <c r="AR220" s="24" t="s">
        <v>183</v>
      </c>
      <c r="AT220" s="24" t="s">
        <v>225</v>
      </c>
      <c r="AU220" s="24" t="s">
        <v>82</v>
      </c>
      <c r="AY220" s="24" t="s">
        <v>135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24" t="s">
        <v>80</v>
      </c>
      <c r="BK220" s="186">
        <f>ROUND(I220*H220,2)</f>
        <v>0</v>
      </c>
      <c r="BL220" s="24" t="s">
        <v>142</v>
      </c>
      <c r="BM220" s="24" t="s">
        <v>769</v>
      </c>
    </row>
    <row r="221" spans="2:65" s="1" customFormat="1" ht="22.5" customHeight="1">
      <c r="B221" s="174"/>
      <c r="C221" s="175" t="s">
        <v>347</v>
      </c>
      <c r="D221" s="175" t="s">
        <v>137</v>
      </c>
      <c r="E221" s="176" t="s">
        <v>770</v>
      </c>
      <c r="F221" s="177" t="s">
        <v>771</v>
      </c>
      <c r="G221" s="178" t="s">
        <v>271</v>
      </c>
      <c r="H221" s="179">
        <v>6</v>
      </c>
      <c r="I221" s="180"/>
      <c r="J221" s="181">
        <f>ROUND(I221*H221,2)</f>
        <v>0</v>
      </c>
      <c r="K221" s="177" t="s">
        <v>5</v>
      </c>
      <c r="L221" s="41"/>
      <c r="M221" s="182" t="s">
        <v>5</v>
      </c>
      <c r="N221" s="183" t="s">
        <v>43</v>
      </c>
      <c r="O221" s="42"/>
      <c r="P221" s="184">
        <f>O221*H221</f>
        <v>0</v>
      </c>
      <c r="Q221" s="184">
        <v>3.8000000000000002E-4</v>
      </c>
      <c r="R221" s="184">
        <f>Q221*H221</f>
        <v>2.2799999999999999E-3</v>
      </c>
      <c r="S221" s="184">
        <v>0</v>
      </c>
      <c r="T221" s="185">
        <f>S221*H221</f>
        <v>0</v>
      </c>
      <c r="AR221" s="24" t="s">
        <v>142</v>
      </c>
      <c r="AT221" s="24" t="s">
        <v>137</v>
      </c>
      <c r="AU221" s="24" t="s">
        <v>82</v>
      </c>
      <c r="AY221" s="24" t="s">
        <v>135</v>
      </c>
      <c r="BE221" s="186">
        <f>IF(N221="základní",J221,0)</f>
        <v>0</v>
      </c>
      <c r="BF221" s="186">
        <f>IF(N221="snížená",J221,0)</f>
        <v>0</v>
      </c>
      <c r="BG221" s="186">
        <f>IF(N221="zákl. přenesená",J221,0)</f>
        <v>0</v>
      </c>
      <c r="BH221" s="186">
        <f>IF(N221="sníž. přenesená",J221,0)</f>
        <v>0</v>
      </c>
      <c r="BI221" s="186">
        <f>IF(N221="nulová",J221,0)</f>
        <v>0</v>
      </c>
      <c r="BJ221" s="24" t="s">
        <v>80</v>
      </c>
      <c r="BK221" s="186">
        <f>ROUND(I221*H221,2)</f>
        <v>0</v>
      </c>
      <c r="BL221" s="24" t="s">
        <v>142</v>
      </c>
      <c r="BM221" s="24" t="s">
        <v>772</v>
      </c>
    </row>
    <row r="222" spans="2:65" s="11" customFormat="1" ht="13.5">
      <c r="B222" s="187"/>
      <c r="D222" s="188" t="s">
        <v>144</v>
      </c>
      <c r="E222" s="189" t="s">
        <v>5</v>
      </c>
      <c r="F222" s="190" t="s">
        <v>173</v>
      </c>
      <c r="H222" s="191">
        <v>6</v>
      </c>
      <c r="I222" s="192"/>
      <c r="L222" s="187"/>
      <c r="M222" s="193"/>
      <c r="N222" s="194"/>
      <c r="O222" s="194"/>
      <c r="P222" s="194"/>
      <c r="Q222" s="194"/>
      <c r="R222" s="194"/>
      <c r="S222" s="194"/>
      <c r="T222" s="195"/>
      <c r="AT222" s="189" t="s">
        <v>144</v>
      </c>
      <c r="AU222" s="189" t="s">
        <v>82</v>
      </c>
      <c r="AV222" s="11" t="s">
        <v>82</v>
      </c>
      <c r="AW222" s="11" t="s">
        <v>35</v>
      </c>
      <c r="AX222" s="11" t="s">
        <v>80</v>
      </c>
      <c r="AY222" s="189" t="s">
        <v>135</v>
      </c>
    </row>
    <row r="223" spans="2:65" s="12" customFormat="1" ht="13.5">
      <c r="B223" s="196"/>
      <c r="D223" s="197" t="s">
        <v>144</v>
      </c>
      <c r="E223" s="198" t="s">
        <v>5</v>
      </c>
      <c r="F223" s="199" t="s">
        <v>647</v>
      </c>
      <c r="H223" s="200" t="s">
        <v>5</v>
      </c>
      <c r="I223" s="201"/>
      <c r="L223" s="196"/>
      <c r="M223" s="202"/>
      <c r="N223" s="203"/>
      <c r="O223" s="203"/>
      <c r="P223" s="203"/>
      <c r="Q223" s="203"/>
      <c r="R223" s="203"/>
      <c r="S223" s="203"/>
      <c r="T223" s="204"/>
      <c r="AT223" s="205" t="s">
        <v>144</v>
      </c>
      <c r="AU223" s="205" t="s">
        <v>82</v>
      </c>
      <c r="AV223" s="12" t="s">
        <v>80</v>
      </c>
      <c r="AW223" s="12" t="s">
        <v>35</v>
      </c>
      <c r="AX223" s="12" t="s">
        <v>72</v>
      </c>
      <c r="AY223" s="205" t="s">
        <v>135</v>
      </c>
    </row>
    <row r="224" spans="2:65" s="1" customFormat="1" ht="22.5" customHeight="1">
      <c r="B224" s="174"/>
      <c r="C224" s="175" t="s">
        <v>351</v>
      </c>
      <c r="D224" s="175" t="s">
        <v>137</v>
      </c>
      <c r="E224" s="176" t="s">
        <v>773</v>
      </c>
      <c r="F224" s="177" t="s">
        <v>774</v>
      </c>
      <c r="G224" s="178" t="s">
        <v>271</v>
      </c>
      <c r="H224" s="179">
        <v>2</v>
      </c>
      <c r="I224" s="180"/>
      <c r="J224" s="181">
        <f>ROUND(I224*H224,2)</f>
        <v>0</v>
      </c>
      <c r="K224" s="177" t="s">
        <v>5</v>
      </c>
      <c r="L224" s="41"/>
      <c r="M224" s="182" t="s">
        <v>5</v>
      </c>
      <c r="N224" s="183" t="s">
        <v>43</v>
      </c>
      <c r="O224" s="42"/>
      <c r="P224" s="184">
        <f>O224*H224</f>
        <v>0</v>
      </c>
      <c r="Q224" s="184">
        <v>1.6299999999999999E-3</v>
      </c>
      <c r="R224" s="184">
        <f>Q224*H224</f>
        <v>3.2599999999999999E-3</v>
      </c>
      <c r="S224" s="184">
        <v>0</v>
      </c>
      <c r="T224" s="185">
        <f>S224*H224</f>
        <v>0</v>
      </c>
      <c r="AR224" s="24" t="s">
        <v>142</v>
      </c>
      <c r="AT224" s="24" t="s">
        <v>137</v>
      </c>
      <c r="AU224" s="24" t="s">
        <v>82</v>
      </c>
      <c r="AY224" s="24" t="s">
        <v>135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24" t="s">
        <v>80</v>
      </c>
      <c r="BK224" s="186">
        <f>ROUND(I224*H224,2)</f>
        <v>0</v>
      </c>
      <c r="BL224" s="24" t="s">
        <v>142</v>
      </c>
      <c r="BM224" s="24" t="s">
        <v>775</v>
      </c>
    </row>
    <row r="225" spans="2:65" s="11" customFormat="1" ht="13.5">
      <c r="B225" s="187"/>
      <c r="D225" s="188" t="s">
        <v>144</v>
      </c>
      <c r="E225" s="189" t="s">
        <v>5</v>
      </c>
      <c r="F225" s="190" t="s">
        <v>82</v>
      </c>
      <c r="H225" s="191">
        <v>2</v>
      </c>
      <c r="I225" s="192"/>
      <c r="L225" s="187"/>
      <c r="M225" s="193"/>
      <c r="N225" s="194"/>
      <c r="O225" s="194"/>
      <c r="P225" s="194"/>
      <c r="Q225" s="194"/>
      <c r="R225" s="194"/>
      <c r="S225" s="194"/>
      <c r="T225" s="195"/>
      <c r="AT225" s="189" t="s">
        <v>144</v>
      </c>
      <c r="AU225" s="189" t="s">
        <v>82</v>
      </c>
      <c r="AV225" s="11" t="s">
        <v>82</v>
      </c>
      <c r="AW225" s="11" t="s">
        <v>35</v>
      </c>
      <c r="AX225" s="11" t="s">
        <v>80</v>
      </c>
      <c r="AY225" s="189" t="s">
        <v>135</v>
      </c>
    </row>
    <row r="226" spans="2:65" s="12" customFormat="1" ht="13.5">
      <c r="B226" s="196"/>
      <c r="D226" s="197" t="s">
        <v>144</v>
      </c>
      <c r="E226" s="198" t="s">
        <v>5</v>
      </c>
      <c r="F226" s="199" t="s">
        <v>647</v>
      </c>
      <c r="H226" s="200" t="s">
        <v>5</v>
      </c>
      <c r="I226" s="201"/>
      <c r="L226" s="196"/>
      <c r="M226" s="202"/>
      <c r="N226" s="203"/>
      <c r="O226" s="203"/>
      <c r="P226" s="203"/>
      <c r="Q226" s="203"/>
      <c r="R226" s="203"/>
      <c r="S226" s="203"/>
      <c r="T226" s="204"/>
      <c r="AT226" s="205" t="s">
        <v>144</v>
      </c>
      <c r="AU226" s="205" t="s">
        <v>82</v>
      </c>
      <c r="AV226" s="12" t="s">
        <v>80</v>
      </c>
      <c r="AW226" s="12" t="s">
        <v>35</v>
      </c>
      <c r="AX226" s="12" t="s">
        <v>72</v>
      </c>
      <c r="AY226" s="205" t="s">
        <v>135</v>
      </c>
    </row>
    <row r="227" spans="2:65" s="1" customFormat="1" ht="22.5" customHeight="1">
      <c r="B227" s="174"/>
      <c r="C227" s="175" t="s">
        <v>355</v>
      </c>
      <c r="D227" s="175" t="s">
        <v>137</v>
      </c>
      <c r="E227" s="176" t="s">
        <v>776</v>
      </c>
      <c r="F227" s="177" t="s">
        <v>777</v>
      </c>
      <c r="G227" s="178" t="s">
        <v>271</v>
      </c>
      <c r="H227" s="179">
        <v>2</v>
      </c>
      <c r="I227" s="180"/>
      <c r="J227" s="181">
        <f>ROUND(I227*H227,2)</f>
        <v>0</v>
      </c>
      <c r="K227" s="177" t="s">
        <v>5</v>
      </c>
      <c r="L227" s="41"/>
      <c r="M227" s="182" t="s">
        <v>5</v>
      </c>
      <c r="N227" s="183" t="s">
        <v>43</v>
      </c>
      <c r="O227" s="42"/>
      <c r="P227" s="184">
        <f>O227*H227</f>
        <v>0</v>
      </c>
      <c r="Q227" s="184">
        <v>1.6299999999999999E-3</v>
      </c>
      <c r="R227" s="184">
        <f>Q227*H227</f>
        <v>3.2599999999999999E-3</v>
      </c>
      <c r="S227" s="184">
        <v>0</v>
      </c>
      <c r="T227" s="185">
        <f>S227*H227</f>
        <v>0</v>
      </c>
      <c r="AR227" s="24" t="s">
        <v>142</v>
      </c>
      <c r="AT227" s="24" t="s">
        <v>137</v>
      </c>
      <c r="AU227" s="24" t="s">
        <v>82</v>
      </c>
      <c r="AY227" s="24" t="s">
        <v>135</v>
      </c>
      <c r="BE227" s="186">
        <f>IF(N227="základní",J227,0)</f>
        <v>0</v>
      </c>
      <c r="BF227" s="186">
        <f>IF(N227="snížená",J227,0)</f>
        <v>0</v>
      </c>
      <c r="BG227" s="186">
        <f>IF(N227="zákl. přenesená",J227,0)</f>
        <v>0</v>
      </c>
      <c r="BH227" s="186">
        <f>IF(N227="sníž. přenesená",J227,0)</f>
        <v>0</v>
      </c>
      <c r="BI227" s="186">
        <f>IF(N227="nulová",J227,0)</f>
        <v>0</v>
      </c>
      <c r="BJ227" s="24" t="s">
        <v>80</v>
      </c>
      <c r="BK227" s="186">
        <f>ROUND(I227*H227,2)</f>
        <v>0</v>
      </c>
      <c r="BL227" s="24" t="s">
        <v>142</v>
      </c>
      <c r="BM227" s="24" t="s">
        <v>778</v>
      </c>
    </row>
    <row r="228" spans="2:65" s="11" customFormat="1" ht="13.5">
      <c r="B228" s="187"/>
      <c r="D228" s="188" t="s">
        <v>144</v>
      </c>
      <c r="E228" s="189" t="s">
        <v>5</v>
      </c>
      <c r="F228" s="190" t="s">
        <v>82</v>
      </c>
      <c r="H228" s="191">
        <v>2</v>
      </c>
      <c r="I228" s="192"/>
      <c r="L228" s="187"/>
      <c r="M228" s="193"/>
      <c r="N228" s="194"/>
      <c r="O228" s="194"/>
      <c r="P228" s="194"/>
      <c r="Q228" s="194"/>
      <c r="R228" s="194"/>
      <c r="S228" s="194"/>
      <c r="T228" s="195"/>
      <c r="AT228" s="189" t="s">
        <v>144</v>
      </c>
      <c r="AU228" s="189" t="s">
        <v>82</v>
      </c>
      <c r="AV228" s="11" t="s">
        <v>82</v>
      </c>
      <c r="AW228" s="11" t="s">
        <v>35</v>
      </c>
      <c r="AX228" s="11" t="s">
        <v>80</v>
      </c>
      <c r="AY228" s="189" t="s">
        <v>135</v>
      </c>
    </row>
    <row r="229" spans="2:65" s="12" customFormat="1" ht="13.5">
      <c r="B229" s="196"/>
      <c r="D229" s="197" t="s">
        <v>144</v>
      </c>
      <c r="E229" s="198" t="s">
        <v>5</v>
      </c>
      <c r="F229" s="199" t="s">
        <v>647</v>
      </c>
      <c r="H229" s="200" t="s">
        <v>5</v>
      </c>
      <c r="I229" s="201"/>
      <c r="L229" s="196"/>
      <c r="M229" s="202"/>
      <c r="N229" s="203"/>
      <c r="O229" s="203"/>
      <c r="P229" s="203"/>
      <c r="Q229" s="203"/>
      <c r="R229" s="203"/>
      <c r="S229" s="203"/>
      <c r="T229" s="204"/>
      <c r="AT229" s="205" t="s">
        <v>144</v>
      </c>
      <c r="AU229" s="205" t="s">
        <v>82</v>
      </c>
      <c r="AV229" s="12" t="s">
        <v>80</v>
      </c>
      <c r="AW229" s="12" t="s">
        <v>35</v>
      </c>
      <c r="AX229" s="12" t="s">
        <v>72</v>
      </c>
      <c r="AY229" s="205" t="s">
        <v>135</v>
      </c>
    </row>
    <row r="230" spans="2:65" s="1" customFormat="1" ht="22.5" customHeight="1">
      <c r="B230" s="174"/>
      <c r="C230" s="175" t="s">
        <v>359</v>
      </c>
      <c r="D230" s="175" t="s">
        <v>137</v>
      </c>
      <c r="E230" s="176" t="s">
        <v>779</v>
      </c>
      <c r="F230" s="177" t="s">
        <v>780</v>
      </c>
      <c r="G230" s="178" t="s">
        <v>271</v>
      </c>
      <c r="H230" s="179">
        <v>2</v>
      </c>
      <c r="I230" s="180"/>
      <c r="J230" s="181">
        <f>ROUND(I230*H230,2)</f>
        <v>0</v>
      </c>
      <c r="K230" s="177" t="s">
        <v>5</v>
      </c>
      <c r="L230" s="41"/>
      <c r="M230" s="182" t="s">
        <v>5</v>
      </c>
      <c r="N230" s="183" t="s">
        <v>43</v>
      </c>
      <c r="O230" s="42"/>
      <c r="P230" s="184">
        <f>O230*H230</f>
        <v>0</v>
      </c>
      <c r="Q230" s="184">
        <v>1.6299999999999999E-3</v>
      </c>
      <c r="R230" s="184">
        <f>Q230*H230</f>
        <v>3.2599999999999999E-3</v>
      </c>
      <c r="S230" s="184">
        <v>0</v>
      </c>
      <c r="T230" s="185">
        <f>S230*H230</f>
        <v>0</v>
      </c>
      <c r="AR230" s="24" t="s">
        <v>142</v>
      </c>
      <c r="AT230" s="24" t="s">
        <v>137</v>
      </c>
      <c r="AU230" s="24" t="s">
        <v>82</v>
      </c>
      <c r="AY230" s="24" t="s">
        <v>135</v>
      </c>
      <c r="BE230" s="186">
        <f>IF(N230="základní",J230,0)</f>
        <v>0</v>
      </c>
      <c r="BF230" s="186">
        <f>IF(N230="snížená",J230,0)</f>
        <v>0</v>
      </c>
      <c r="BG230" s="186">
        <f>IF(N230="zákl. přenesená",J230,0)</f>
        <v>0</v>
      </c>
      <c r="BH230" s="186">
        <f>IF(N230="sníž. přenesená",J230,0)</f>
        <v>0</v>
      </c>
      <c r="BI230" s="186">
        <f>IF(N230="nulová",J230,0)</f>
        <v>0</v>
      </c>
      <c r="BJ230" s="24" t="s">
        <v>80</v>
      </c>
      <c r="BK230" s="186">
        <f>ROUND(I230*H230,2)</f>
        <v>0</v>
      </c>
      <c r="BL230" s="24" t="s">
        <v>142</v>
      </c>
      <c r="BM230" s="24" t="s">
        <v>781</v>
      </c>
    </row>
    <row r="231" spans="2:65" s="11" customFormat="1" ht="13.5">
      <c r="B231" s="187"/>
      <c r="D231" s="188" t="s">
        <v>144</v>
      </c>
      <c r="E231" s="189" t="s">
        <v>5</v>
      </c>
      <c r="F231" s="190" t="s">
        <v>82</v>
      </c>
      <c r="H231" s="191">
        <v>2</v>
      </c>
      <c r="I231" s="192"/>
      <c r="L231" s="187"/>
      <c r="M231" s="193"/>
      <c r="N231" s="194"/>
      <c r="O231" s="194"/>
      <c r="P231" s="194"/>
      <c r="Q231" s="194"/>
      <c r="R231" s="194"/>
      <c r="S231" s="194"/>
      <c r="T231" s="195"/>
      <c r="AT231" s="189" t="s">
        <v>144</v>
      </c>
      <c r="AU231" s="189" t="s">
        <v>82</v>
      </c>
      <c r="AV231" s="11" t="s">
        <v>82</v>
      </c>
      <c r="AW231" s="11" t="s">
        <v>35</v>
      </c>
      <c r="AX231" s="11" t="s">
        <v>80</v>
      </c>
      <c r="AY231" s="189" t="s">
        <v>135</v>
      </c>
    </row>
    <row r="232" spans="2:65" s="12" customFormat="1" ht="13.5">
      <c r="B232" s="196"/>
      <c r="D232" s="197" t="s">
        <v>144</v>
      </c>
      <c r="E232" s="198" t="s">
        <v>5</v>
      </c>
      <c r="F232" s="199" t="s">
        <v>647</v>
      </c>
      <c r="H232" s="200" t="s">
        <v>5</v>
      </c>
      <c r="I232" s="201"/>
      <c r="L232" s="196"/>
      <c r="M232" s="202"/>
      <c r="N232" s="203"/>
      <c r="O232" s="203"/>
      <c r="P232" s="203"/>
      <c r="Q232" s="203"/>
      <c r="R232" s="203"/>
      <c r="S232" s="203"/>
      <c r="T232" s="204"/>
      <c r="AT232" s="205" t="s">
        <v>144</v>
      </c>
      <c r="AU232" s="205" t="s">
        <v>82</v>
      </c>
      <c r="AV232" s="12" t="s">
        <v>80</v>
      </c>
      <c r="AW232" s="12" t="s">
        <v>35</v>
      </c>
      <c r="AX232" s="12" t="s">
        <v>72</v>
      </c>
      <c r="AY232" s="205" t="s">
        <v>135</v>
      </c>
    </row>
    <row r="233" spans="2:65" s="1" customFormat="1" ht="22.5" customHeight="1">
      <c r="B233" s="174"/>
      <c r="C233" s="175" t="s">
        <v>363</v>
      </c>
      <c r="D233" s="175" t="s">
        <v>137</v>
      </c>
      <c r="E233" s="176" t="s">
        <v>782</v>
      </c>
      <c r="F233" s="177" t="s">
        <v>783</v>
      </c>
      <c r="G233" s="178" t="s">
        <v>271</v>
      </c>
      <c r="H233" s="179">
        <v>14</v>
      </c>
      <c r="I233" s="180"/>
      <c r="J233" s="181">
        <f>ROUND(I233*H233,2)</f>
        <v>0</v>
      </c>
      <c r="K233" s="177" t="s">
        <v>5</v>
      </c>
      <c r="L233" s="41"/>
      <c r="M233" s="182" t="s">
        <v>5</v>
      </c>
      <c r="N233" s="183" t="s">
        <v>43</v>
      </c>
      <c r="O233" s="42"/>
      <c r="P233" s="184">
        <f>O233*H233</f>
        <v>0</v>
      </c>
      <c r="Q233" s="184">
        <v>7.2000000000000005E-4</v>
      </c>
      <c r="R233" s="184">
        <f>Q233*H233</f>
        <v>1.008E-2</v>
      </c>
      <c r="S233" s="184">
        <v>0</v>
      </c>
      <c r="T233" s="185">
        <f>S233*H233</f>
        <v>0</v>
      </c>
      <c r="AR233" s="24" t="s">
        <v>142</v>
      </c>
      <c r="AT233" s="24" t="s">
        <v>137</v>
      </c>
      <c r="AU233" s="24" t="s">
        <v>82</v>
      </c>
      <c r="AY233" s="24" t="s">
        <v>135</v>
      </c>
      <c r="BE233" s="186">
        <f>IF(N233="základní",J233,0)</f>
        <v>0</v>
      </c>
      <c r="BF233" s="186">
        <f>IF(N233="snížená",J233,0)</f>
        <v>0</v>
      </c>
      <c r="BG233" s="186">
        <f>IF(N233="zákl. přenesená",J233,0)</f>
        <v>0</v>
      </c>
      <c r="BH233" s="186">
        <f>IF(N233="sníž. přenesená",J233,0)</f>
        <v>0</v>
      </c>
      <c r="BI233" s="186">
        <f>IF(N233="nulová",J233,0)</f>
        <v>0</v>
      </c>
      <c r="BJ233" s="24" t="s">
        <v>80</v>
      </c>
      <c r="BK233" s="186">
        <f>ROUND(I233*H233,2)</f>
        <v>0</v>
      </c>
      <c r="BL233" s="24" t="s">
        <v>142</v>
      </c>
      <c r="BM233" s="24" t="s">
        <v>784</v>
      </c>
    </row>
    <row r="234" spans="2:65" s="11" customFormat="1" ht="13.5">
      <c r="B234" s="187"/>
      <c r="D234" s="188" t="s">
        <v>144</v>
      </c>
      <c r="E234" s="189" t="s">
        <v>5</v>
      </c>
      <c r="F234" s="190" t="s">
        <v>211</v>
      </c>
      <c r="H234" s="191">
        <v>14</v>
      </c>
      <c r="I234" s="192"/>
      <c r="L234" s="187"/>
      <c r="M234" s="193"/>
      <c r="N234" s="194"/>
      <c r="O234" s="194"/>
      <c r="P234" s="194"/>
      <c r="Q234" s="194"/>
      <c r="R234" s="194"/>
      <c r="S234" s="194"/>
      <c r="T234" s="195"/>
      <c r="AT234" s="189" t="s">
        <v>144</v>
      </c>
      <c r="AU234" s="189" t="s">
        <v>82</v>
      </c>
      <c r="AV234" s="11" t="s">
        <v>82</v>
      </c>
      <c r="AW234" s="11" t="s">
        <v>35</v>
      </c>
      <c r="AX234" s="11" t="s">
        <v>80</v>
      </c>
      <c r="AY234" s="189" t="s">
        <v>135</v>
      </c>
    </row>
    <row r="235" spans="2:65" s="12" customFormat="1" ht="13.5">
      <c r="B235" s="196"/>
      <c r="D235" s="197" t="s">
        <v>144</v>
      </c>
      <c r="E235" s="198" t="s">
        <v>5</v>
      </c>
      <c r="F235" s="199" t="s">
        <v>647</v>
      </c>
      <c r="H235" s="200" t="s">
        <v>5</v>
      </c>
      <c r="I235" s="201"/>
      <c r="L235" s="196"/>
      <c r="M235" s="202"/>
      <c r="N235" s="203"/>
      <c r="O235" s="203"/>
      <c r="P235" s="203"/>
      <c r="Q235" s="203"/>
      <c r="R235" s="203"/>
      <c r="S235" s="203"/>
      <c r="T235" s="204"/>
      <c r="AT235" s="205" t="s">
        <v>144</v>
      </c>
      <c r="AU235" s="205" t="s">
        <v>82</v>
      </c>
      <c r="AV235" s="12" t="s">
        <v>80</v>
      </c>
      <c r="AW235" s="12" t="s">
        <v>35</v>
      </c>
      <c r="AX235" s="12" t="s">
        <v>72</v>
      </c>
      <c r="AY235" s="205" t="s">
        <v>135</v>
      </c>
    </row>
    <row r="236" spans="2:65" s="1" customFormat="1" ht="22.5" customHeight="1">
      <c r="B236" s="174"/>
      <c r="C236" s="219" t="s">
        <v>367</v>
      </c>
      <c r="D236" s="219" t="s">
        <v>225</v>
      </c>
      <c r="E236" s="220" t="s">
        <v>785</v>
      </c>
      <c r="F236" s="221" t="s">
        <v>786</v>
      </c>
      <c r="G236" s="222" t="s">
        <v>271</v>
      </c>
      <c r="H236" s="223">
        <v>14</v>
      </c>
      <c r="I236" s="224"/>
      <c r="J236" s="225">
        <f>ROUND(I236*H236,2)</f>
        <v>0</v>
      </c>
      <c r="K236" s="221" t="s">
        <v>5</v>
      </c>
      <c r="L236" s="226"/>
      <c r="M236" s="227" t="s">
        <v>5</v>
      </c>
      <c r="N236" s="228" t="s">
        <v>43</v>
      </c>
      <c r="O236" s="42"/>
      <c r="P236" s="184">
        <f>O236*H236</f>
        <v>0</v>
      </c>
      <c r="Q236" s="184">
        <v>4.2500000000000003E-3</v>
      </c>
      <c r="R236" s="184">
        <f>Q236*H236</f>
        <v>5.9500000000000004E-2</v>
      </c>
      <c r="S236" s="184">
        <v>0</v>
      </c>
      <c r="T236" s="185">
        <f>S236*H236</f>
        <v>0</v>
      </c>
      <c r="AR236" s="24" t="s">
        <v>183</v>
      </c>
      <c r="AT236" s="24" t="s">
        <v>225</v>
      </c>
      <c r="AU236" s="24" t="s">
        <v>82</v>
      </c>
      <c r="AY236" s="24" t="s">
        <v>135</v>
      </c>
      <c r="BE236" s="186">
        <f>IF(N236="základní",J236,0)</f>
        <v>0</v>
      </c>
      <c r="BF236" s="186">
        <f>IF(N236="snížená",J236,0)</f>
        <v>0</v>
      </c>
      <c r="BG236" s="186">
        <f>IF(N236="zákl. přenesená",J236,0)</f>
        <v>0</v>
      </c>
      <c r="BH236" s="186">
        <f>IF(N236="sníž. přenesená",J236,0)</f>
        <v>0</v>
      </c>
      <c r="BI236" s="186">
        <f>IF(N236="nulová",J236,0)</f>
        <v>0</v>
      </c>
      <c r="BJ236" s="24" t="s">
        <v>80</v>
      </c>
      <c r="BK236" s="186">
        <f>ROUND(I236*H236,2)</f>
        <v>0</v>
      </c>
      <c r="BL236" s="24" t="s">
        <v>142</v>
      </c>
      <c r="BM236" s="24" t="s">
        <v>787</v>
      </c>
    </row>
    <row r="237" spans="2:65" s="1" customFormat="1" ht="22.5" customHeight="1">
      <c r="B237" s="174"/>
      <c r="C237" s="219" t="s">
        <v>371</v>
      </c>
      <c r="D237" s="219" t="s">
        <v>225</v>
      </c>
      <c r="E237" s="220" t="s">
        <v>788</v>
      </c>
      <c r="F237" s="221" t="s">
        <v>789</v>
      </c>
      <c r="G237" s="222" t="s">
        <v>271</v>
      </c>
      <c r="H237" s="223">
        <v>14</v>
      </c>
      <c r="I237" s="224"/>
      <c r="J237" s="225">
        <f>ROUND(I237*H237,2)</f>
        <v>0</v>
      </c>
      <c r="K237" s="221" t="s">
        <v>141</v>
      </c>
      <c r="L237" s="226"/>
      <c r="M237" s="227" t="s">
        <v>5</v>
      </c>
      <c r="N237" s="228" t="s">
        <v>43</v>
      </c>
      <c r="O237" s="42"/>
      <c r="P237" s="184">
        <f>O237*H237</f>
        <v>0</v>
      </c>
      <c r="Q237" s="184">
        <v>3.5000000000000001E-3</v>
      </c>
      <c r="R237" s="184">
        <f>Q237*H237</f>
        <v>4.9000000000000002E-2</v>
      </c>
      <c r="S237" s="184">
        <v>0</v>
      </c>
      <c r="T237" s="185">
        <f>S237*H237</f>
        <v>0</v>
      </c>
      <c r="AR237" s="24" t="s">
        <v>183</v>
      </c>
      <c r="AT237" s="24" t="s">
        <v>225</v>
      </c>
      <c r="AU237" s="24" t="s">
        <v>82</v>
      </c>
      <c r="AY237" s="24" t="s">
        <v>135</v>
      </c>
      <c r="BE237" s="186">
        <f>IF(N237="základní",J237,0)</f>
        <v>0</v>
      </c>
      <c r="BF237" s="186">
        <f>IF(N237="snížená",J237,0)</f>
        <v>0</v>
      </c>
      <c r="BG237" s="186">
        <f>IF(N237="zákl. přenesená",J237,0)</f>
        <v>0</v>
      </c>
      <c r="BH237" s="186">
        <f>IF(N237="sníž. přenesená",J237,0)</f>
        <v>0</v>
      </c>
      <c r="BI237" s="186">
        <f>IF(N237="nulová",J237,0)</f>
        <v>0</v>
      </c>
      <c r="BJ237" s="24" t="s">
        <v>80</v>
      </c>
      <c r="BK237" s="186">
        <f>ROUND(I237*H237,2)</f>
        <v>0</v>
      </c>
      <c r="BL237" s="24" t="s">
        <v>142</v>
      </c>
      <c r="BM237" s="24" t="s">
        <v>790</v>
      </c>
    </row>
    <row r="238" spans="2:65" s="1" customFormat="1" ht="22.5" customHeight="1">
      <c r="B238" s="174"/>
      <c r="C238" s="175" t="s">
        <v>375</v>
      </c>
      <c r="D238" s="175" t="s">
        <v>137</v>
      </c>
      <c r="E238" s="176" t="s">
        <v>791</v>
      </c>
      <c r="F238" s="177" t="s">
        <v>792</v>
      </c>
      <c r="G238" s="178" t="s">
        <v>271</v>
      </c>
      <c r="H238" s="179">
        <v>2</v>
      </c>
      <c r="I238" s="180"/>
      <c r="J238" s="181">
        <f>ROUND(I238*H238,2)</f>
        <v>0</v>
      </c>
      <c r="K238" s="177" t="s">
        <v>141</v>
      </c>
      <c r="L238" s="41"/>
      <c r="M238" s="182" t="s">
        <v>5</v>
      </c>
      <c r="N238" s="183" t="s">
        <v>43</v>
      </c>
      <c r="O238" s="42"/>
      <c r="P238" s="184">
        <f>O238*H238</f>
        <v>0</v>
      </c>
      <c r="Q238" s="184">
        <v>7.2000000000000005E-4</v>
      </c>
      <c r="R238" s="184">
        <f>Q238*H238</f>
        <v>1.4400000000000001E-3</v>
      </c>
      <c r="S238" s="184">
        <v>0</v>
      </c>
      <c r="T238" s="185">
        <f>S238*H238</f>
        <v>0</v>
      </c>
      <c r="AR238" s="24" t="s">
        <v>142</v>
      </c>
      <c r="AT238" s="24" t="s">
        <v>137</v>
      </c>
      <c r="AU238" s="24" t="s">
        <v>82</v>
      </c>
      <c r="AY238" s="24" t="s">
        <v>135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24" t="s">
        <v>80</v>
      </c>
      <c r="BK238" s="186">
        <f>ROUND(I238*H238,2)</f>
        <v>0</v>
      </c>
      <c r="BL238" s="24" t="s">
        <v>142</v>
      </c>
      <c r="BM238" s="24" t="s">
        <v>793</v>
      </c>
    </row>
    <row r="239" spans="2:65" s="11" customFormat="1" ht="13.5">
      <c r="B239" s="187"/>
      <c r="D239" s="188" t="s">
        <v>144</v>
      </c>
      <c r="E239" s="189" t="s">
        <v>5</v>
      </c>
      <c r="F239" s="190" t="s">
        <v>82</v>
      </c>
      <c r="H239" s="191">
        <v>2</v>
      </c>
      <c r="I239" s="192"/>
      <c r="L239" s="187"/>
      <c r="M239" s="193"/>
      <c r="N239" s="194"/>
      <c r="O239" s="194"/>
      <c r="P239" s="194"/>
      <c r="Q239" s="194"/>
      <c r="R239" s="194"/>
      <c r="S239" s="194"/>
      <c r="T239" s="195"/>
      <c r="AT239" s="189" t="s">
        <v>144</v>
      </c>
      <c r="AU239" s="189" t="s">
        <v>82</v>
      </c>
      <c r="AV239" s="11" t="s">
        <v>82</v>
      </c>
      <c r="AW239" s="11" t="s">
        <v>35</v>
      </c>
      <c r="AX239" s="11" t="s">
        <v>80</v>
      </c>
      <c r="AY239" s="189" t="s">
        <v>135</v>
      </c>
    </row>
    <row r="240" spans="2:65" s="12" customFormat="1" ht="13.5">
      <c r="B240" s="196"/>
      <c r="D240" s="197" t="s">
        <v>144</v>
      </c>
      <c r="E240" s="198" t="s">
        <v>5</v>
      </c>
      <c r="F240" s="199" t="s">
        <v>647</v>
      </c>
      <c r="H240" s="200" t="s">
        <v>5</v>
      </c>
      <c r="I240" s="201"/>
      <c r="L240" s="196"/>
      <c r="M240" s="202"/>
      <c r="N240" s="203"/>
      <c r="O240" s="203"/>
      <c r="P240" s="203"/>
      <c r="Q240" s="203"/>
      <c r="R240" s="203"/>
      <c r="S240" s="203"/>
      <c r="T240" s="204"/>
      <c r="AT240" s="205" t="s">
        <v>144</v>
      </c>
      <c r="AU240" s="205" t="s">
        <v>82</v>
      </c>
      <c r="AV240" s="12" t="s">
        <v>80</v>
      </c>
      <c r="AW240" s="12" t="s">
        <v>35</v>
      </c>
      <c r="AX240" s="12" t="s">
        <v>72</v>
      </c>
      <c r="AY240" s="205" t="s">
        <v>135</v>
      </c>
    </row>
    <row r="241" spans="2:65" s="1" customFormat="1" ht="22.5" customHeight="1">
      <c r="B241" s="174"/>
      <c r="C241" s="219" t="s">
        <v>379</v>
      </c>
      <c r="D241" s="219" t="s">
        <v>225</v>
      </c>
      <c r="E241" s="220" t="s">
        <v>794</v>
      </c>
      <c r="F241" s="221" t="s">
        <v>795</v>
      </c>
      <c r="G241" s="222" t="s">
        <v>271</v>
      </c>
      <c r="H241" s="223">
        <v>2</v>
      </c>
      <c r="I241" s="224"/>
      <c r="J241" s="225">
        <f>ROUND(I241*H241,2)</f>
        <v>0</v>
      </c>
      <c r="K241" s="221" t="s">
        <v>5</v>
      </c>
      <c r="L241" s="226"/>
      <c r="M241" s="227" t="s">
        <v>5</v>
      </c>
      <c r="N241" s="228" t="s">
        <v>43</v>
      </c>
      <c r="O241" s="42"/>
      <c r="P241" s="184">
        <f>O241*H241</f>
        <v>0</v>
      </c>
      <c r="Q241" s="184">
        <v>1.0970000000000001E-2</v>
      </c>
      <c r="R241" s="184">
        <f>Q241*H241</f>
        <v>2.1940000000000001E-2</v>
      </c>
      <c r="S241" s="184">
        <v>0</v>
      </c>
      <c r="T241" s="185">
        <f>S241*H241</f>
        <v>0</v>
      </c>
      <c r="AR241" s="24" t="s">
        <v>183</v>
      </c>
      <c r="AT241" s="24" t="s">
        <v>225</v>
      </c>
      <c r="AU241" s="24" t="s">
        <v>82</v>
      </c>
      <c r="AY241" s="24" t="s">
        <v>135</v>
      </c>
      <c r="BE241" s="186">
        <f>IF(N241="základní",J241,0)</f>
        <v>0</v>
      </c>
      <c r="BF241" s="186">
        <f>IF(N241="snížená",J241,0)</f>
        <v>0</v>
      </c>
      <c r="BG241" s="186">
        <f>IF(N241="zákl. přenesená",J241,0)</f>
        <v>0</v>
      </c>
      <c r="BH241" s="186">
        <f>IF(N241="sníž. přenesená",J241,0)</f>
        <v>0</v>
      </c>
      <c r="BI241" s="186">
        <f>IF(N241="nulová",J241,0)</f>
        <v>0</v>
      </c>
      <c r="BJ241" s="24" t="s">
        <v>80</v>
      </c>
      <c r="BK241" s="186">
        <f>ROUND(I241*H241,2)</f>
        <v>0</v>
      </c>
      <c r="BL241" s="24" t="s">
        <v>142</v>
      </c>
      <c r="BM241" s="24" t="s">
        <v>796</v>
      </c>
    </row>
    <row r="242" spans="2:65" s="1" customFormat="1" ht="22.5" customHeight="1">
      <c r="B242" s="174"/>
      <c r="C242" s="219" t="s">
        <v>384</v>
      </c>
      <c r="D242" s="219" t="s">
        <v>225</v>
      </c>
      <c r="E242" s="220" t="s">
        <v>797</v>
      </c>
      <c r="F242" s="221" t="s">
        <v>798</v>
      </c>
      <c r="G242" s="222" t="s">
        <v>271</v>
      </c>
      <c r="H242" s="223">
        <v>2</v>
      </c>
      <c r="I242" s="224"/>
      <c r="J242" s="225">
        <f>ROUND(I242*H242,2)</f>
        <v>0</v>
      </c>
      <c r="K242" s="221" t="s">
        <v>141</v>
      </c>
      <c r="L242" s="226"/>
      <c r="M242" s="227" t="s">
        <v>5</v>
      </c>
      <c r="N242" s="228" t="s">
        <v>43</v>
      </c>
      <c r="O242" s="42"/>
      <c r="P242" s="184">
        <f>O242*H242</f>
        <v>0</v>
      </c>
      <c r="Q242" s="184">
        <v>3.5000000000000001E-3</v>
      </c>
      <c r="R242" s="184">
        <f>Q242*H242</f>
        <v>7.0000000000000001E-3</v>
      </c>
      <c r="S242" s="184">
        <v>0</v>
      </c>
      <c r="T242" s="185">
        <f>S242*H242</f>
        <v>0</v>
      </c>
      <c r="AR242" s="24" t="s">
        <v>183</v>
      </c>
      <c r="AT242" s="24" t="s">
        <v>225</v>
      </c>
      <c r="AU242" s="24" t="s">
        <v>82</v>
      </c>
      <c r="AY242" s="24" t="s">
        <v>135</v>
      </c>
      <c r="BE242" s="186">
        <f>IF(N242="základní",J242,0)</f>
        <v>0</v>
      </c>
      <c r="BF242" s="186">
        <f>IF(N242="snížená",J242,0)</f>
        <v>0</v>
      </c>
      <c r="BG242" s="186">
        <f>IF(N242="zákl. přenesená",J242,0)</f>
        <v>0</v>
      </c>
      <c r="BH242" s="186">
        <f>IF(N242="sníž. přenesená",J242,0)</f>
        <v>0</v>
      </c>
      <c r="BI242" s="186">
        <f>IF(N242="nulová",J242,0)</f>
        <v>0</v>
      </c>
      <c r="BJ242" s="24" t="s">
        <v>80</v>
      </c>
      <c r="BK242" s="186">
        <f>ROUND(I242*H242,2)</f>
        <v>0</v>
      </c>
      <c r="BL242" s="24" t="s">
        <v>142</v>
      </c>
      <c r="BM242" s="24" t="s">
        <v>799</v>
      </c>
    </row>
    <row r="243" spans="2:65" s="1" customFormat="1" ht="22.5" customHeight="1">
      <c r="B243" s="174"/>
      <c r="C243" s="175" t="s">
        <v>388</v>
      </c>
      <c r="D243" s="175" t="s">
        <v>137</v>
      </c>
      <c r="E243" s="176" t="s">
        <v>800</v>
      </c>
      <c r="F243" s="177" t="s">
        <v>801</v>
      </c>
      <c r="G243" s="178" t="s">
        <v>271</v>
      </c>
      <c r="H243" s="179">
        <v>2</v>
      </c>
      <c r="I243" s="180"/>
      <c r="J243" s="181">
        <f>ROUND(I243*H243,2)</f>
        <v>0</v>
      </c>
      <c r="K243" s="177" t="s">
        <v>5</v>
      </c>
      <c r="L243" s="41"/>
      <c r="M243" s="182" t="s">
        <v>5</v>
      </c>
      <c r="N243" s="183" t="s">
        <v>43</v>
      </c>
      <c r="O243" s="42"/>
      <c r="P243" s="184">
        <f>O243*H243</f>
        <v>0</v>
      </c>
      <c r="Q243" s="184">
        <v>8.0000000000000004E-4</v>
      </c>
      <c r="R243" s="184">
        <f>Q243*H243</f>
        <v>1.6000000000000001E-3</v>
      </c>
      <c r="S243" s="184">
        <v>0</v>
      </c>
      <c r="T243" s="185">
        <f>S243*H243</f>
        <v>0</v>
      </c>
      <c r="AR243" s="24" t="s">
        <v>142</v>
      </c>
      <c r="AT243" s="24" t="s">
        <v>137</v>
      </c>
      <c r="AU243" s="24" t="s">
        <v>82</v>
      </c>
      <c r="AY243" s="24" t="s">
        <v>135</v>
      </c>
      <c r="BE243" s="186">
        <f>IF(N243="základní",J243,0)</f>
        <v>0</v>
      </c>
      <c r="BF243" s="186">
        <f>IF(N243="snížená",J243,0)</f>
        <v>0</v>
      </c>
      <c r="BG243" s="186">
        <f>IF(N243="zákl. přenesená",J243,0)</f>
        <v>0</v>
      </c>
      <c r="BH243" s="186">
        <f>IF(N243="sníž. přenesená",J243,0)</f>
        <v>0</v>
      </c>
      <c r="BI243" s="186">
        <f>IF(N243="nulová",J243,0)</f>
        <v>0</v>
      </c>
      <c r="BJ243" s="24" t="s">
        <v>80</v>
      </c>
      <c r="BK243" s="186">
        <f>ROUND(I243*H243,2)</f>
        <v>0</v>
      </c>
      <c r="BL243" s="24" t="s">
        <v>142</v>
      </c>
      <c r="BM243" s="24" t="s">
        <v>802</v>
      </c>
    </row>
    <row r="244" spans="2:65" s="11" customFormat="1" ht="13.5">
      <c r="B244" s="187"/>
      <c r="D244" s="188" t="s">
        <v>144</v>
      </c>
      <c r="E244" s="189" t="s">
        <v>5</v>
      </c>
      <c r="F244" s="190" t="s">
        <v>82</v>
      </c>
      <c r="H244" s="191">
        <v>2</v>
      </c>
      <c r="I244" s="192"/>
      <c r="L244" s="187"/>
      <c r="M244" s="193"/>
      <c r="N244" s="194"/>
      <c r="O244" s="194"/>
      <c r="P244" s="194"/>
      <c r="Q244" s="194"/>
      <c r="R244" s="194"/>
      <c r="S244" s="194"/>
      <c r="T244" s="195"/>
      <c r="AT244" s="189" t="s">
        <v>144</v>
      </c>
      <c r="AU244" s="189" t="s">
        <v>82</v>
      </c>
      <c r="AV244" s="11" t="s">
        <v>82</v>
      </c>
      <c r="AW244" s="11" t="s">
        <v>35</v>
      </c>
      <c r="AX244" s="11" t="s">
        <v>80</v>
      </c>
      <c r="AY244" s="189" t="s">
        <v>135</v>
      </c>
    </row>
    <row r="245" spans="2:65" s="12" customFormat="1" ht="13.5">
      <c r="B245" s="196"/>
      <c r="D245" s="197" t="s">
        <v>144</v>
      </c>
      <c r="E245" s="198" t="s">
        <v>5</v>
      </c>
      <c r="F245" s="199" t="s">
        <v>647</v>
      </c>
      <c r="H245" s="200" t="s">
        <v>5</v>
      </c>
      <c r="I245" s="201"/>
      <c r="L245" s="196"/>
      <c r="M245" s="202"/>
      <c r="N245" s="203"/>
      <c r="O245" s="203"/>
      <c r="P245" s="203"/>
      <c r="Q245" s="203"/>
      <c r="R245" s="203"/>
      <c r="S245" s="203"/>
      <c r="T245" s="204"/>
      <c r="AT245" s="205" t="s">
        <v>144</v>
      </c>
      <c r="AU245" s="205" t="s">
        <v>82</v>
      </c>
      <c r="AV245" s="12" t="s">
        <v>80</v>
      </c>
      <c r="AW245" s="12" t="s">
        <v>35</v>
      </c>
      <c r="AX245" s="12" t="s">
        <v>72</v>
      </c>
      <c r="AY245" s="205" t="s">
        <v>135</v>
      </c>
    </row>
    <row r="246" spans="2:65" s="1" customFormat="1" ht="22.5" customHeight="1">
      <c r="B246" s="174"/>
      <c r="C246" s="219" t="s">
        <v>392</v>
      </c>
      <c r="D246" s="219" t="s">
        <v>225</v>
      </c>
      <c r="E246" s="220" t="s">
        <v>803</v>
      </c>
      <c r="F246" s="221" t="s">
        <v>804</v>
      </c>
      <c r="G246" s="222" t="s">
        <v>271</v>
      </c>
      <c r="H246" s="223">
        <v>2</v>
      </c>
      <c r="I246" s="224"/>
      <c r="J246" s="225">
        <f>ROUND(I246*H246,2)</f>
        <v>0</v>
      </c>
      <c r="K246" s="221" t="s">
        <v>141</v>
      </c>
      <c r="L246" s="226"/>
      <c r="M246" s="227" t="s">
        <v>5</v>
      </c>
      <c r="N246" s="228" t="s">
        <v>43</v>
      </c>
      <c r="O246" s="42"/>
      <c r="P246" s="184">
        <f>O246*H246</f>
        <v>0</v>
      </c>
      <c r="Q246" s="184">
        <v>1.6500000000000001E-2</v>
      </c>
      <c r="R246" s="184">
        <f>Q246*H246</f>
        <v>3.3000000000000002E-2</v>
      </c>
      <c r="S246" s="184">
        <v>0</v>
      </c>
      <c r="T246" s="185">
        <f>S246*H246</f>
        <v>0</v>
      </c>
      <c r="AR246" s="24" t="s">
        <v>183</v>
      </c>
      <c r="AT246" s="24" t="s">
        <v>225</v>
      </c>
      <c r="AU246" s="24" t="s">
        <v>82</v>
      </c>
      <c r="AY246" s="24" t="s">
        <v>135</v>
      </c>
      <c r="BE246" s="186">
        <f>IF(N246="základní",J246,0)</f>
        <v>0</v>
      </c>
      <c r="BF246" s="186">
        <f>IF(N246="snížená",J246,0)</f>
        <v>0</v>
      </c>
      <c r="BG246" s="186">
        <f>IF(N246="zákl. přenesená",J246,0)</f>
        <v>0</v>
      </c>
      <c r="BH246" s="186">
        <f>IF(N246="sníž. přenesená",J246,0)</f>
        <v>0</v>
      </c>
      <c r="BI246" s="186">
        <f>IF(N246="nulová",J246,0)</f>
        <v>0</v>
      </c>
      <c r="BJ246" s="24" t="s">
        <v>80</v>
      </c>
      <c r="BK246" s="186">
        <f>ROUND(I246*H246,2)</f>
        <v>0</v>
      </c>
      <c r="BL246" s="24" t="s">
        <v>142</v>
      </c>
      <c r="BM246" s="24" t="s">
        <v>805</v>
      </c>
    </row>
    <row r="247" spans="2:65" s="1" customFormat="1" ht="22.5" customHeight="1">
      <c r="B247" s="174"/>
      <c r="C247" s="219" t="s">
        <v>396</v>
      </c>
      <c r="D247" s="219" t="s">
        <v>225</v>
      </c>
      <c r="E247" s="220" t="s">
        <v>806</v>
      </c>
      <c r="F247" s="221" t="s">
        <v>807</v>
      </c>
      <c r="G247" s="222" t="s">
        <v>271</v>
      </c>
      <c r="H247" s="223">
        <v>2</v>
      </c>
      <c r="I247" s="224"/>
      <c r="J247" s="225">
        <f>ROUND(I247*H247,2)</f>
        <v>0</v>
      </c>
      <c r="K247" s="221" t="s">
        <v>5</v>
      </c>
      <c r="L247" s="226"/>
      <c r="M247" s="227" t="s">
        <v>5</v>
      </c>
      <c r="N247" s="228" t="s">
        <v>43</v>
      </c>
      <c r="O247" s="42"/>
      <c r="P247" s="184">
        <f>O247*H247</f>
        <v>0</v>
      </c>
      <c r="Q247" s="184">
        <v>4.4999999999999997E-3</v>
      </c>
      <c r="R247" s="184">
        <f>Q247*H247</f>
        <v>8.9999999999999993E-3</v>
      </c>
      <c r="S247" s="184">
        <v>0</v>
      </c>
      <c r="T247" s="185">
        <f>S247*H247</f>
        <v>0</v>
      </c>
      <c r="AR247" s="24" t="s">
        <v>183</v>
      </c>
      <c r="AT247" s="24" t="s">
        <v>225</v>
      </c>
      <c r="AU247" s="24" t="s">
        <v>82</v>
      </c>
      <c r="AY247" s="24" t="s">
        <v>135</v>
      </c>
      <c r="BE247" s="186">
        <f>IF(N247="základní",J247,0)</f>
        <v>0</v>
      </c>
      <c r="BF247" s="186">
        <f>IF(N247="snížená",J247,0)</f>
        <v>0</v>
      </c>
      <c r="BG247" s="186">
        <f>IF(N247="zákl. přenesená",J247,0)</f>
        <v>0</v>
      </c>
      <c r="BH247" s="186">
        <f>IF(N247="sníž. přenesená",J247,0)</f>
        <v>0</v>
      </c>
      <c r="BI247" s="186">
        <f>IF(N247="nulová",J247,0)</f>
        <v>0</v>
      </c>
      <c r="BJ247" s="24" t="s">
        <v>80</v>
      </c>
      <c r="BK247" s="186">
        <f>ROUND(I247*H247,2)</f>
        <v>0</v>
      </c>
      <c r="BL247" s="24" t="s">
        <v>142</v>
      </c>
      <c r="BM247" s="24" t="s">
        <v>808</v>
      </c>
    </row>
    <row r="248" spans="2:65" s="1" customFormat="1" ht="31.5" customHeight="1">
      <c r="B248" s="174"/>
      <c r="C248" s="175" t="s">
        <v>400</v>
      </c>
      <c r="D248" s="175" t="s">
        <v>137</v>
      </c>
      <c r="E248" s="176" t="s">
        <v>809</v>
      </c>
      <c r="F248" s="177" t="s">
        <v>810</v>
      </c>
      <c r="G248" s="178" t="s">
        <v>271</v>
      </c>
      <c r="H248" s="179">
        <v>1</v>
      </c>
      <c r="I248" s="180"/>
      <c r="J248" s="181">
        <f>ROUND(I248*H248,2)</f>
        <v>0</v>
      </c>
      <c r="K248" s="177" t="s">
        <v>141</v>
      </c>
      <c r="L248" s="41"/>
      <c r="M248" s="182" t="s">
        <v>5</v>
      </c>
      <c r="N248" s="183" t="s">
        <v>43</v>
      </c>
      <c r="O248" s="42"/>
      <c r="P248" s="184">
        <f>O248*H248</f>
        <v>0</v>
      </c>
      <c r="Q248" s="184">
        <v>3.4000000000000002E-4</v>
      </c>
      <c r="R248" s="184">
        <f>Q248*H248</f>
        <v>3.4000000000000002E-4</v>
      </c>
      <c r="S248" s="184">
        <v>0</v>
      </c>
      <c r="T248" s="185">
        <f>S248*H248</f>
        <v>0</v>
      </c>
      <c r="AR248" s="24" t="s">
        <v>142</v>
      </c>
      <c r="AT248" s="24" t="s">
        <v>137</v>
      </c>
      <c r="AU248" s="24" t="s">
        <v>82</v>
      </c>
      <c r="AY248" s="24" t="s">
        <v>135</v>
      </c>
      <c r="BE248" s="186">
        <f>IF(N248="základní",J248,0)</f>
        <v>0</v>
      </c>
      <c r="BF248" s="186">
        <f>IF(N248="snížená",J248,0)</f>
        <v>0</v>
      </c>
      <c r="BG248" s="186">
        <f>IF(N248="zákl. přenesená",J248,0)</f>
        <v>0</v>
      </c>
      <c r="BH248" s="186">
        <f>IF(N248="sníž. přenesená",J248,0)</f>
        <v>0</v>
      </c>
      <c r="BI248" s="186">
        <f>IF(N248="nulová",J248,0)</f>
        <v>0</v>
      </c>
      <c r="BJ248" s="24" t="s">
        <v>80</v>
      </c>
      <c r="BK248" s="186">
        <f>ROUND(I248*H248,2)</f>
        <v>0</v>
      </c>
      <c r="BL248" s="24" t="s">
        <v>142</v>
      </c>
      <c r="BM248" s="24" t="s">
        <v>811</v>
      </c>
    </row>
    <row r="249" spans="2:65" s="11" customFormat="1" ht="13.5">
      <c r="B249" s="187"/>
      <c r="D249" s="188" t="s">
        <v>144</v>
      </c>
      <c r="E249" s="189" t="s">
        <v>5</v>
      </c>
      <c r="F249" s="190" t="s">
        <v>80</v>
      </c>
      <c r="H249" s="191">
        <v>1</v>
      </c>
      <c r="I249" s="192"/>
      <c r="L249" s="187"/>
      <c r="M249" s="193"/>
      <c r="N249" s="194"/>
      <c r="O249" s="194"/>
      <c r="P249" s="194"/>
      <c r="Q249" s="194"/>
      <c r="R249" s="194"/>
      <c r="S249" s="194"/>
      <c r="T249" s="195"/>
      <c r="AT249" s="189" t="s">
        <v>144</v>
      </c>
      <c r="AU249" s="189" t="s">
        <v>82</v>
      </c>
      <c r="AV249" s="11" t="s">
        <v>82</v>
      </c>
      <c r="AW249" s="11" t="s">
        <v>35</v>
      </c>
      <c r="AX249" s="11" t="s">
        <v>80</v>
      </c>
      <c r="AY249" s="189" t="s">
        <v>135</v>
      </c>
    </row>
    <row r="250" spans="2:65" s="12" customFormat="1" ht="13.5">
      <c r="B250" s="196"/>
      <c r="D250" s="197" t="s">
        <v>144</v>
      </c>
      <c r="E250" s="198" t="s">
        <v>5</v>
      </c>
      <c r="F250" s="199" t="s">
        <v>647</v>
      </c>
      <c r="H250" s="200" t="s">
        <v>5</v>
      </c>
      <c r="I250" s="201"/>
      <c r="L250" s="196"/>
      <c r="M250" s="202"/>
      <c r="N250" s="203"/>
      <c r="O250" s="203"/>
      <c r="P250" s="203"/>
      <c r="Q250" s="203"/>
      <c r="R250" s="203"/>
      <c r="S250" s="203"/>
      <c r="T250" s="204"/>
      <c r="AT250" s="205" t="s">
        <v>144</v>
      </c>
      <c r="AU250" s="205" t="s">
        <v>82</v>
      </c>
      <c r="AV250" s="12" t="s">
        <v>80</v>
      </c>
      <c r="AW250" s="12" t="s">
        <v>35</v>
      </c>
      <c r="AX250" s="12" t="s">
        <v>72</v>
      </c>
      <c r="AY250" s="205" t="s">
        <v>135</v>
      </c>
    </row>
    <row r="251" spans="2:65" s="1" customFormat="1" ht="22.5" customHeight="1">
      <c r="B251" s="174"/>
      <c r="C251" s="219" t="s">
        <v>406</v>
      </c>
      <c r="D251" s="219" t="s">
        <v>225</v>
      </c>
      <c r="E251" s="220" t="s">
        <v>812</v>
      </c>
      <c r="F251" s="221" t="s">
        <v>813</v>
      </c>
      <c r="G251" s="222" t="s">
        <v>271</v>
      </c>
      <c r="H251" s="223">
        <v>1</v>
      </c>
      <c r="I251" s="224"/>
      <c r="J251" s="225">
        <f>ROUND(I251*H251,2)</f>
        <v>0</v>
      </c>
      <c r="K251" s="221" t="s">
        <v>5</v>
      </c>
      <c r="L251" s="226"/>
      <c r="M251" s="227" t="s">
        <v>5</v>
      </c>
      <c r="N251" s="228" t="s">
        <v>43</v>
      </c>
      <c r="O251" s="42"/>
      <c r="P251" s="184">
        <f>O251*H251</f>
        <v>0</v>
      </c>
      <c r="Q251" s="184">
        <v>2.7E-2</v>
      </c>
      <c r="R251" s="184">
        <f>Q251*H251</f>
        <v>2.7E-2</v>
      </c>
      <c r="S251" s="184">
        <v>0</v>
      </c>
      <c r="T251" s="185">
        <f>S251*H251</f>
        <v>0</v>
      </c>
      <c r="AR251" s="24" t="s">
        <v>183</v>
      </c>
      <c r="AT251" s="24" t="s">
        <v>225</v>
      </c>
      <c r="AU251" s="24" t="s">
        <v>82</v>
      </c>
      <c r="AY251" s="24" t="s">
        <v>135</v>
      </c>
      <c r="BE251" s="186">
        <f>IF(N251="základní",J251,0)</f>
        <v>0</v>
      </c>
      <c r="BF251" s="186">
        <f>IF(N251="snížená",J251,0)</f>
        <v>0</v>
      </c>
      <c r="BG251" s="186">
        <f>IF(N251="zákl. přenesená",J251,0)</f>
        <v>0</v>
      </c>
      <c r="BH251" s="186">
        <f>IF(N251="sníž. přenesená",J251,0)</f>
        <v>0</v>
      </c>
      <c r="BI251" s="186">
        <f>IF(N251="nulová",J251,0)</f>
        <v>0</v>
      </c>
      <c r="BJ251" s="24" t="s">
        <v>80</v>
      </c>
      <c r="BK251" s="186">
        <f>ROUND(I251*H251,2)</f>
        <v>0</v>
      </c>
      <c r="BL251" s="24" t="s">
        <v>142</v>
      </c>
      <c r="BM251" s="24" t="s">
        <v>814</v>
      </c>
    </row>
    <row r="252" spans="2:65" s="1" customFormat="1" ht="31.5" customHeight="1">
      <c r="B252" s="174"/>
      <c r="C252" s="175" t="s">
        <v>410</v>
      </c>
      <c r="D252" s="175" t="s">
        <v>137</v>
      </c>
      <c r="E252" s="176" t="s">
        <v>815</v>
      </c>
      <c r="F252" s="177" t="s">
        <v>816</v>
      </c>
      <c r="G252" s="178" t="s">
        <v>271</v>
      </c>
      <c r="H252" s="179">
        <v>3</v>
      </c>
      <c r="I252" s="180"/>
      <c r="J252" s="181">
        <f>ROUND(I252*H252,2)</f>
        <v>0</v>
      </c>
      <c r="K252" s="177" t="s">
        <v>5</v>
      </c>
      <c r="L252" s="41"/>
      <c r="M252" s="182" t="s">
        <v>5</v>
      </c>
      <c r="N252" s="183" t="s">
        <v>43</v>
      </c>
      <c r="O252" s="42"/>
      <c r="P252" s="184">
        <f>O252*H252</f>
        <v>0</v>
      </c>
      <c r="Q252" s="184">
        <v>1.6299999999999999E-3</v>
      </c>
      <c r="R252" s="184">
        <f>Q252*H252</f>
        <v>4.8900000000000002E-3</v>
      </c>
      <c r="S252" s="184">
        <v>0</v>
      </c>
      <c r="T252" s="185">
        <f>S252*H252</f>
        <v>0</v>
      </c>
      <c r="AR252" s="24" t="s">
        <v>142</v>
      </c>
      <c r="AT252" s="24" t="s">
        <v>137</v>
      </c>
      <c r="AU252" s="24" t="s">
        <v>82</v>
      </c>
      <c r="AY252" s="24" t="s">
        <v>135</v>
      </c>
      <c r="BE252" s="186">
        <f>IF(N252="základní",J252,0)</f>
        <v>0</v>
      </c>
      <c r="BF252" s="186">
        <f>IF(N252="snížená",J252,0)</f>
        <v>0</v>
      </c>
      <c r="BG252" s="186">
        <f>IF(N252="zákl. přenesená",J252,0)</f>
        <v>0</v>
      </c>
      <c r="BH252" s="186">
        <f>IF(N252="sníž. přenesená",J252,0)</f>
        <v>0</v>
      </c>
      <c r="BI252" s="186">
        <f>IF(N252="nulová",J252,0)</f>
        <v>0</v>
      </c>
      <c r="BJ252" s="24" t="s">
        <v>80</v>
      </c>
      <c r="BK252" s="186">
        <f>ROUND(I252*H252,2)</f>
        <v>0</v>
      </c>
      <c r="BL252" s="24" t="s">
        <v>142</v>
      </c>
      <c r="BM252" s="24" t="s">
        <v>817</v>
      </c>
    </row>
    <row r="253" spans="2:65" s="11" customFormat="1" ht="13.5">
      <c r="B253" s="187"/>
      <c r="D253" s="188" t="s">
        <v>144</v>
      </c>
      <c r="E253" s="189" t="s">
        <v>5</v>
      </c>
      <c r="F253" s="190" t="s">
        <v>151</v>
      </c>
      <c r="H253" s="191">
        <v>3</v>
      </c>
      <c r="I253" s="192"/>
      <c r="L253" s="187"/>
      <c r="M253" s="193"/>
      <c r="N253" s="194"/>
      <c r="O253" s="194"/>
      <c r="P253" s="194"/>
      <c r="Q253" s="194"/>
      <c r="R253" s="194"/>
      <c r="S253" s="194"/>
      <c r="T253" s="195"/>
      <c r="AT253" s="189" t="s">
        <v>144</v>
      </c>
      <c r="AU253" s="189" t="s">
        <v>82</v>
      </c>
      <c r="AV253" s="11" t="s">
        <v>82</v>
      </c>
      <c r="AW253" s="11" t="s">
        <v>35</v>
      </c>
      <c r="AX253" s="11" t="s">
        <v>80</v>
      </c>
      <c r="AY253" s="189" t="s">
        <v>135</v>
      </c>
    </row>
    <row r="254" spans="2:65" s="12" customFormat="1" ht="13.5">
      <c r="B254" s="196"/>
      <c r="D254" s="197" t="s">
        <v>144</v>
      </c>
      <c r="E254" s="198" t="s">
        <v>5</v>
      </c>
      <c r="F254" s="199" t="s">
        <v>647</v>
      </c>
      <c r="H254" s="200" t="s">
        <v>5</v>
      </c>
      <c r="I254" s="201"/>
      <c r="L254" s="196"/>
      <c r="M254" s="202"/>
      <c r="N254" s="203"/>
      <c r="O254" s="203"/>
      <c r="P254" s="203"/>
      <c r="Q254" s="203"/>
      <c r="R254" s="203"/>
      <c r="S254" s="203"/>
      <c r="T254" s="204"/>
      <c r="AT254" s="205" t="s">
        <v>144</v>
      </c>
      <c r="AU254" s="205" t="s">
        <v>82</v>
      </c>
      <c r="AV254" s="12" t="s">
        <v>80</v>
      </c>
      <c r="AW254" s="12" t="s">
        <v>35</v>
      </c>
      <c r="AX254" s="12" t="s">
        <v>72</v>
      </c>
      <c r="AY254" s="205" t="s">
        <v>135</v>
      </c>
    </row>
    <row r="255" spans="2:65" s="1" customFormat="1" ht="22.5" customHeight="1">
      <c r="B255" s="174"/>
      <c r="C255" s="219" t="s">
        <v>415</v>
      </c>
      <c r="D255" s="219" t="s">
        <v>225</v>
      </c>
      <c r="E255" s="220" t="s">
        <v>818</v>
      </c>
      <c r="F255" s="221" t="s">
        <v>819</v>
      </c>
      <c r="G255" s="222" t="s">
        <v>271</v>
      </c>
      <c r="H255" s="223">
        <v>3</v>
      </c>
      <c r="I255" s="224"/>
      <c r="J255" s="225">
        <f>ROUND(I255*H255,2)</f>
        <v>0</v>
      </c>
      <c r="K255" s="221" t="s">
        <v>5</v>
      </c>
      <c r="L255" s="226"/>
      <c r="M255" s="227" t="s">
        <v>5</v>
      </c>
      <c r="N255" s="228" t="s">
        <v>43</v>
      </c>
      <c r="O255" s="42"/>
      <c r="P255" s="184">
        <f>O255*H255</f>
        <v>0</v>
      </c>
      <c r="Q255" s="184">
        <v>2.1000000000000001E-2</v>
      </c>
      <c r="R255" s="184">
        <f>Q255*H255</f>
        <v>6.3E-2</v>
      </c>
      <c r="S255" s="184">
        <v>0</v>
      </c>
      <c r="T255" s="185">
        <f>S255*H255</f>
        <v>0</v>
      </c>
      <c r="AR255" s="24" t="s">
        <v>183</v>
      </c>
      <c r="AT255" s="24" t="s">
        <v>225</v>
      </c>
      <c r="AU255" s="24" t="s">
        <v>82</v>
      </c>
      <c r="AY255" s="24" t="s">
        <v>135</v>
      </c>
      <c r="BE255" s="186">
        <f>IF(N255="základní",J255,0)</f>
        <v>0</v>
      </c>
      <c r="BF255" s="186">
        <f>IF(N255="snížená",J255,0)</f>
        <v>0</v>
      </c>
      <c r="BG255" s="186">
        <f>IF(N255="zákl. přenesená",J255,0)</f>
        <v>0</v>
      </c>
      <c r="BH255" s="186">
        <f>IF(N255="sníž. přenesená",J255,0)</f>
        <v>0</v>
      </c>
      <c r="BI255" s="186">
        <f>IF(N255="nulová",J255,0)</f>
        <v>0</v>
      </c>
      <c r="BJ255" s="24" t="s">
        <v>80</v>
      </c>
      <c r="BK255" s="186">
        <f>ROUND(I255*H255,2)</f>
        <v>0</v>
      </c>
      <c r="BL255" s="24" t="s">
        <v>142</v>
      </c>
      <c r="BM255" s="24" t="s">
        <v>820</v>
      </c>
    </row>
    <row r="256" spans="2:65" s="1" customFormat="1" ht="22.5" customHeight="1">
      <c r="B256" s="174"/>
      <c r="C256" s="219" t="s">
        <v>419</v>
      </c>
      <c r="D256" s="219" t="s">
        <v>225</v>
      </c>
      <c r="E256" s="220" t="s">
        <v>821</v>
      </c>
      <c r="F256" s="221" t="s">
        <v>822</v>
      </c>
      <c r="G256" s="222" t="s">
        <v>271</v>
      </c>
      <c r="H256" s="223">
        <v>3</v>
      </c>
      <c r="I256" s="224"/>
      <c r="J256" s="225">
        <f>ROUND(I256*H256,2)</f>
        <v>0</v>
      </c>
      <c r="K256" s="221" t="s">
        <v>5</v>
      </c>
      <c r="L256" s="226"/>
      <c r="M256" s="227" t="s">
        <v>5</v>
      </c>
      <c r="N256" s="228" t="s">
        <v>43</v>
      </c>
      <c r="O256" s="42"/>
      <c r="P256" s="184">
        <f>O256*H256</f>
        <v>0</v>
      </c>
      <c r="Q256" s="184">
        <v>4.0000000000000001E-3</v>
      </c>
      <c r="R256" s="184">
        <f>Q256*H256</f>
        <v>1.2E-2</v>
      </c>
      <c r="S256" s="184">
        <v>0</v>
      </c>
      <c r="T256" s="185">
        <f>S256*H256</f>
        <v>0</v>
      </c>
      <c r="AR256" s="24" t="s">
        <v>183</v>
      </c>
      <c r="AT256" s="24" t="s">
        <v>225</v>
      </c>
      <c r="AU256" s="24" t="s">
        <v>82</v>
      </c>
      <c r="AY256" s="24" t="s">
        <v>135</v>
      </c>
      <c r="BE256" s="186">
        <f>IF(N256="základní",J256,0)</f>
        <v>0</v>
      </c>
      <c r="BF256" s="186">
        <f>IF(N256="snížená",J256,0)</f>
        <v>0</v>
      </c>
      <c r="BG256" s="186">
        <f>IF(N256="zákl. přenesená",J256,0)</f>
        <v>0</v>
      </c>
      <c r="BH256" s="186">
        <f>IF(N256="sníž. přenesená",J256,0)</f>
        <v>0</v>
      </c>
      <c r="BI256" s="186">
        <f>IF(N256="nulová",J256,0)</f>
        <v>0</v>
      </c>
      <c r="BJ256" s="24" t="s">
        <v>80</v>
      </c>
      <c r="BK256" s="186">
        <f>ROUND(I256*H256,2)</f>
        <v>0</v>
      </c>
      <c r="BL256" s="24" t="s">
        <v>142</v>
      </c>
      <c r="BM256" s="24" t="s">
        <v>823</v>
      </c>
    </row>
    <row r="257" spans="2:65" s="1" customFormat="1" ht="31.5" customHeight="1">
      <c r="B257" s="174"/>
      <c r="C257" s="175" t="s">
        <v>425</v>
      </c>
      <c r="D257" s="175" t="s">
        <v>137</v>
      </c>
      <c r="E257" s="176" t="s">
        <v>824</v>
      </c>
      <c r="F257" s="177" t="s">
        <v>825</v>
      </c>
      <c r="G257" s="178" t="s">
        <v>271</v>
      </c>
      <c r="H257" s="179">
        <v>14</v>
      </c>
      <c r="I257" s="180"/>
      <c r="J257" s="181">
        <f>ROUND(I257*H257,2)</f>
        <v>0</v>
      </c>
      <c r="K257" s="177" t="s">
        <v>141</v>
      </c>
      <c r="L257" s="41"/>
      <c r="M257" s="182" t="s">
        <v>5</v>
      </c>
      <c r="N257" s="183" t="s">
        <v>43</v>
      </c>
      <c r="O257" s="42"/>
      <c r="P257" s="184">
        <f>O257*H257</f>
        <v>0</v>
      </c>
      <c r="Q257" s="184">
        <v>0</v>
      </c>
      <c r="R257" s="184">
        <f>Q257*H257</f>
        <v>0</v>
      </c>
      <c r="S257" s="184">
        <v>0</v>
      </c>
      <c r="T257" s="185">
        <f>S257*H257</f>
        <v>0</v>
      </c>
      <c r="AR257" s="24" t="s">
        <v>142</v>
      </c>
      <c r="AT257" s="24" t="s">
        <v>137</v>
      </c>
      <c r="AU257" s="24" t="s">
        <v>82</v>
      </c>
      <c r="AY257" s="24" t="s">
        <v>135</v>
      </c>
      <c r="BE257" s="186">
        <f>IF(N257="základní",J257,0)</f>
        <v>0</v>
      </c>
      <c r="BF257" s="186">
        <f>IF(N257="snížená",J257,0)</f>
        <v>0</v>
      </c>
      <c r="BG257" s="186">
        <f>IF(N257="zákl. přenesená",J257,0)</f>
        <v>0</v>
      </c>
      <c r="BH257" s="186">
        <f>IF(N257="sníž. přenesená",J257,0)</f>
        <v>0</v>
      </c>
      <c r="BI257" s="186">
        <f>IF(N257="nulová",J257,0)</f>
        <v>0</v>
      </c>
      <c r="BJ257" s="24" t="s">
        <v>80</v>
      </c>
      <c r="BK257" s="186">
        <f>ROUND(I257*H257,2)</f>
        <v>0</v>
      </c>
      <c r="BL257" s="24" t="s">
        <v>142</v>
      </c>
      <c r="BM257" s="24" t="s">
        <v>826</v>
      </c>
    </row>
    <row r="258" spans="2:65" s="11" customFormat="1" ht="13.5">
      <c r="B258" s="187"/>
      <c r="D258" s="188" t="s">
        <v>144</v>
      </c>
      <c r="E258" s="189" t="s">
        <v>5</v>
      </c>
      <c r="F258" s="190" t="s">
        <v>211</v>
      </c>
      <c r="H258" s="191">
        <v>14</v>
      </c>
      <c r="I258" s="192"/>
      <c r="L258" s="187"/>
      <c r="M258" s="193"/>
      <c r="N258" s="194"/>
      <c r="O258" s="194"/>
      <c r="P258" s="194"/>
      <c r="Q258" s="194"/>
      <c r="R258" s="194"/>
      <c r="S258" s="194"/>
      <c r="T258" s="195"/>
      <c r="AT258" s="189" t="s">
        <v>144</v>
      </c>
      <c r="AU258" s="189" t="s">
        <v>82</v>
      </c>
      <c r="AV258" s="11" t="s">
        <v>82</v>
      </c>
      <c r="AW258" s="11" t="s">
        <v>35</v>
      </c>
      <c r="AX258" s="11" t="s">
        <v>80</v>
      </c>
      <c r="AY258" s="189" t="s">
        <v>135</v>
      </c>
    </row>
    <row r="259" spans="2:65" s="12" customFormat="1" ht="13.5">
      <c r="B259" s="196"/>
      <c r="D259" s="197" t="s">
        <v>144</v>
      </c>
      <c r="E259" s="198" t="s">
        <v>5</v>
      </c>
      <c r="F259" s="199" t="s">
        <v>647</v>
      </c>
      <c r="H259" s="200" t="s">
        <v>5</v>
      </c>
      <c r="I259" s="201"/>
      <c r="L259" s="196"/>
      <c r="M259" s="202"/>
      <c r="N259" s="203"/>
      <c r="O259" s="203"/>
      <c r="P259" s="203"/>
      <c r="Q259" s="203"/>
      <c r="R259" s="203"/>
      <c r="S259" s="203"/>
      <c r="T259" s="204"/>
      <c r="AT259" s="205" t="s">
        <v>144</v>
      </c>
      <c r="AU259" s="205" t="s">
        <v>82</v>
      </c>
      <c r="AV259" s="12" t="s">
        <v>80</v>
      </c>
      <c r="AW259" s="12" t="s">
        <v>35</v>
      </c>
      <c r="AX259" s="12" t="s">
        <v>72</v>
      </c>
      <c r="AY259" s="205" t="s">
        <v>135</v>
      </c>
    </row>
    <row r="260" spans="2:65" s="1" customFormat="1" ht="31.5" customHeight="1">
      <c r="B260" s="174"/>
      <c r="C260" s="219" t="s">
        <v>636</v>
      </c>
      <c r="D260" s="219" t="s">
        <v>225</v>
      </c>
      <c r="E260" s="220" t="s">
        <v>827</v>
      </c>
      <c r="F260" s="221" t="s">
        <v>828</v>
      </c>
      <c r="G260" s="222" t="s">
        <v>271</v>
      </c>
      <c r="H260" s="223">
        <v>14</v>
      </c>
      <c r="I260" s="224"/>
      <c r="J260" s="225">
        <f>ROUND(I260*H260,2)</f>
        <v>0</v>
      </c>
      <c r="K260" s="221" t="s">
        <v>141</v>
      </c>
      <c r="L260" s="226"/>
      <c r="M260" s="227" t="s">
        <v>5</v>
      </c>
      <c r="N260" s="228" t="s">
        <v>43</v>
      </c>
      <c r="O260" s="42"/>
      <c r="P260" s="184">
        <f>O260*H260</f>
        <v>0</v>
      </c>
      <c r="Q260" s="184">
        <v>3.5999999999999999E-3</v>
      </c>
      <c r="R260" s="184">
        <f>Q260*H260</f>
        <v>5.04E-2</v>
      </c>
      <c r="S260" s="184">
        <v>0</v>
      </c>
      <c r="T260" s="185">
        <f>S260*H260</f>
        <v>0</v>
      </c>
      <c r="AR260" s="24" t="s">
        <v>183</v>
      </c>
      <c r="AT260" s="24" t="s">
        <v>225</v>
      </c>
      <c r="AU260" s="24" t="s">
        <v>82</v>
      </c>
      <c r="AY260" s="24" t="s">
        <v>135</v>
      </c>
      <c r="BE260" s="186">
        <f>IF(N260="základní",J260,0)</f>
        <v>0</v>
      </c>
      <c r="BF260" s="186">
        <f>IF(N260="snížená",J260,0)</f>
        <v>0</v>
      </c>
      <c r="BG260" s="186">
        <f>IF(N260="zákl. přenesená",J260,0)</f>
        <v>0</v>
      </c>
      <c r="BH260" s="186">
        <f>IF(N260="sníž. přenesená",J260,0)</f>
        <v>0</v>
      </c>
      <c r="BI260" s="186">
        <f>IF(N260="nulová",J260,0)</f>
        <v>0</v>
      </c>
      <c r="BJ260" s="24" t="s">
        <v>80</v>
      </c>
      <c r="BK260" s="186">
        <f>ROUND(I260*H260,2)</f>
        <v>0</v>
      </c>
      <c r="BL260" s="24" t="s">
        <v>142</v>
      </c>
      <c r="BM260" s="24" t="s">
        <v>829</v>
      </c>
    </row>
    <row r="261" spans="2:65" s="1" customFormat="1" ht="31.5" customHeight="1">
      <c r="B261" s="174"/>
      <c r="C261" s="175" t="s">
        <v>638</v>
      </c>
      <c r="D261" s="175" t="s">
        <v>137</v>
      </c>
      <c r="E261" s="176" t="s">
        <v>830</v>
      </c>
      <c r="F261" s="177" t="s">
        <v>831</v>
      </c>
      <c r="G261" s="178" t="s">
        <v>271</v>
      </c>
      <c r="H261" s="179">
        <v>2</v>
      </c>
      <c r="I261" s="180"/>
      <c r="J261" s="181">
        <f>ROUND(I261*H261,2)</f>
        <v>0</v>
      </c>
      <c r="K261" s="177" t="s">
        <v>141</v>
      </c>
      <c r="L261" s="41"/>
      <c r="M261" s="182" t="s">
        <v>5</v>
      </c>
      <c r="N261" s="183" t="s">
        <v>43</v>
      </c>
      <c r="O261" s="42"/>
      <c r="P261" s="184">
        <f>O261*H261</f>
        <v>0</v>
      </c>
      <c r="Q261" s="184">
        <v>2.96E-3</v>
      </c>
      <c r="R261" s="184">
        <f>Q261*H261</f>
        <v>5.9199999999999999E-3</v>
      </c>
      <c r="S261" s="184">
        <v>0</v>
      </c>
      <c r="T261" s="185">
        <f>S261*H261</f>
        <v>0</v>
      </c>
      <c r="AR261" s="24" t="s">
        <v>142</v>
      </c>
      <c r="AT261" s="24" t="s">
        <v>137</v>
      </c>
      <c r="AU261" s="24" t="s">
        <v>82</v>
      </c>
      <c r="AY261" s="24" t="s">
        <v>135</v>
      </c>
      <c r="BE261" s="186">
        <f>IF(N261="základní",J261,0)</f>
        <v>0</v>
      </c>
      <c r="BF261" s="186">
        <f>IF(N261="snížená",J261,0)</f>
        <v>0</v>
      </c>
      <c r="BG261" s="186">
        <f>IF(N261="zákl. přenesená",J261,0)</f>
        <v>0</v>
      </c>
      <c r="BH261" s="186">
        <f>IF(N261="sníž. přenesená",J261,0)</f>
        <v>0</v>
      </c>
      <c r="BI261" s="186">
        <f>IF(N261="nulová",J261,0)</f>
        <v>0</v>
      </c>
      <c r="BJ261" s="24" t="s">
        <v>80</v>
      </c>
      <c r="BK261" s="186">
        <f>ROUND(I261*H261,2)</f>
        <v>0</v>
      </c>
      <c r="BL261" s="24" t="s">
        <v>142</v>
      </c>
      <c r="BM261" s="24" t="s">
        <v>832</v>
      </c>
    </row>
    <row r="262" spans="2:65" s="11" customFormat="1" ht="13.5">
      <c r="B262" s="187"/>
      <c r="D262" s="197" t="s">
        <v>144</v>
      </c>
      <c r="E262" s="237" t="s">
        <v>5</v>
      </c>
      <c r="F262" s="217" t="s">
        <v>710</v>
      </c>
      <c r="H262" s="218">
        <v>2</v>
      </c>
      <c r="I262" s="192"/>
      <c r="L262" s="187"/>
      <c r="M262" s="193"/>
      <c r="N262" s="194"/>
      <c r="O262" s="194"/>
      <c r="P262" s="194"/>
      <c r="Q262" s="194"/>
      <c r="R262" s="194"/>
      <c r="S262" s="194"/>
      <c r="T262" s="195"/>
      <c r="AT262" s="189" t="s">
        <v>144</v>
      </c>
      <c r="AU262" s="189" t="s">
        <v>82</v>
      </c>
      <c r="AV262" s="11" t="s">
        <v>82</v>
      </c>
      <c r="AW262" s="11" t="s">
        <v>35</v>
      </c>
      <c r="AX262" s="11" t="s">
        <v>80</v>
      </c>
      <c r="AY262" s="189" t="s">
        <v>135</v>
      </c>
    </row>
    <row r="263" spans="2:65" s="1" customFormat="1" ht="22.5" customHeight="1">
      <c r="B263" s="174"/>
      <c r="C263" s="219" t="s">
        <v>833</v>
      </c>
      <c r="D263" s="219" t="s">
        <v>225</v>
      </c>
      <c r="E263" s="220" t="s">
        <v>834</v>
      </c>
      <c r="F263" s="221" t="s">
        <v>835</v>
      </c>
      <c r="G263" s="222" t="s">
        <v>271</v>
      </c>
      <c r="H263" s="223">
        <v>2</v>
      </c>
      <c r="I263" s="224"/>
      <c r="J263" s="225">
        <f>ROUND(I263*H263,2)</f>
        <v>0</v>
      </c>
      <c r="K263" s="221" t="s">
        <v>5</v>
      </c>
      <c r="L263" s="226"/>
      <c r="M263" s="227" t="s">
        <v>5</v>
      </c>
      <c r="N263" s="228" t="s">
        <v>43</v>
      </c>
      <c r="O263" s="42"/>
      <c r="P263" s="184">
        <f>O263*H263</f>
        <v>0</v>
      </c>
      <c r="Q263" s="184">
        <v>3.6999999999999998E-2</v>
      </c>
      <c r="R263" s="184">
        <f>Q263*H263</f>
        <v>7.3999999999999996E-2</v>
      </c>
      <c r="S263" s="184">
        <v>0</v>
      </c>
      <c r="T263" s="185">
        <f>S263*H263</f>
        <v>0</v>
      </c>
      <c r="AR263" s="24" t="s">
        <v>183</v>
      </c>
      <c r="AT263" s="24" t="s">
        <v>225</v>
      </c>
      <c r="AU263" s="24" t="s">
        <v>82</v>
      </c>
      <c r="AY263" s="24" t="s">
        <v>135</v>
      </c>
      <c r="BE263" s="186">
        <f>IF(N263="základní",J263,0)</f>
        <v>0</v>
      </c>
      <c r="BF263" s="186">
        <f>IF(N263="snížená",J263,0)</f>
        <v>0</v>
      </c>
      <c r="BG263" s="186">
        <f>IF(N263="zákl. přenesená",J263,0)</f>
        <v>0</v>
      </c>
      <c r="BH263" s="186">
        <f>IF(N263="sníž. přenesená",J263,0)</f>
        <v>0</v>
      </c>
      <c r="BI263" s="186">
        <f>IF(N263="nulová",J263,0)</f>
        <v>0</v>
      </c>
      <c r="BJ263" s="24" t="s">
        <v>80</v>
      </c>
      <c r="BK263" s="186">
        <f>ROUND(I263*H263,2)</f>
        <v>0</v>
      </c>
      <c r="BL263" s="24" t="s">
        <v>142</v>
      </c>
      <c r="BM263" s="24" t="s">
        <v>836</v>
      </c>
    </row>
    <row r="264" spans="2:65" s="1" customFormat="1" ht="22.5" customHeight="1">
      <c r="B264" s="174"/>
      <c r="C264" s="219" t="s">
        <v>837</v>
      </c>
      <c r="D264" s="219" t="s">
        <v>225</v>
      </c>
      <c r="E264" s="220" t="s">
        <v>821</v>
      </c>
      <c r="F264" s="221" t="s">
        <v>822</v>
      </c>
      <c r="G264" s="222" t="s">
        <v>271</v>
      </c>
      <c r="H264" s="223">
        <v>2</v>
      </c>
      <c r="I264" s="224"/>
      <c r="J264" s="225">
        <f>ROUND(I264*H264,2)</f>
        <v>0</v>
      </c>
      <c r="K264" s="221" t="s">
        <v>5</v>
      </c>
      <c r="L264" s="226"/>
      <c r="M264" s="227" t="s">
        <v>5</v>
      </c>
      <c r="N264" s="228" t="s">
        <v>43</v>
      </c>
      <c r="O264" s="42"/>
      <c r="P264" s="184">
        <f>O264*H264</f>
        <v>0</v>
      </c>
      <c r="Q264" s="184">
        <v>4.0000000000000001E-3</v>
      </c>
      <c r="R264" s="184">
        <f>Q264*H264</f>
        <v>8.0000000000000002E-3</v>
      </c>
      <c r="S264" s="184">
        <v>0</v>
      </c>
      <c r="T264" s="185">
        <f>S264*H264</f>
        <v>0</v>
      </c>
      <c r="AR264" s="24" t="s">
        <v>183</v>
      </c>
      <c r="AT264" s="24" t="s">
        <v>225</v>
      </c>
      <c r="AU264" s="24" t="s">
        <v>82</v>
      </c>
      <c r="AY264" s="24" t="s">
        <v>135</v>
      </c>
      <c r="BE264" s="186">
        <f>IF(N264="základní",J264,0)</f>
        <v>0</v>
      </c>
      <c r="BF264" s="186">
        <f>IF(N264="snížená",J264,0)</f>
        <v>0</v>
      </c>
      <c r="BG264" s="186">
        <f>IF(N264="zákl. přenesená",J264,0)</f>
        <v>0</v>
      </c>
      <c r="BH264" s="186">
        <f>IF(N264="sníž. přenesená",J264,0)</f>
        <v>0</v>
      </c>
      <c r="BI264" s="186">
        <f>IF(N264="nulová",J264,0)</f>
        <v>0</v>
      </c>
      <c r="BJ264" s="24" t="s">
        <v>80</v>
      </c>
      <c r="BK264" s="186">
        <f>ROUND(I264*H264,2)</f>
        <v>0</v>
      </c>
      <c r="BL264" s="24" t="s">
        <v>142</v>
      </c>
      <c r="BM264" s="24" t="s">
        <v>838</v>
      </c>
    </row>
    <row r="265" spans="2:65" s="1" customFormat="1" ht="22.5" customHeight="1">
      <c r="B265" s="174"/>
      <c r="C265" s="175" t="s">
        <v>839</v>
      </c>
      <c r="D265" s="175" t="s">
        <v>137</v>
      </c>
      <c r="E265" s="176" t="s">
        <v>840</v>
      </c>
      <c r="F265" s="177" t="s">
        <v>841</v>
      </c>
      <c r="G265" s="178" t="s">
        <v>257</v>
      </c>
      <c r="H265" s="179">
        <v>105</v>
      </c>
      <c r="I265" s="180"/>
      <c r="J265" s="181">
        <f>ROUND(I265*H265,2)</f>
        <v>0</v>
      </c>
      <c r="K265" s="177" t="s">
        <v>5</v>
      </c>
      <c r="L265" s="41"/>
      <c r="M265" s="182" t="s">
        <v>5</v>
      </c>
      <c r="N265" s="183" t="s">
        <v>43</v>
      </c>
      <c r="O265" s="42"/>
      <c r="P265" s="184">
        <f>O265*H265</f>
        <v>0</v>
      </c>
      <c r="Q265" s="184">
        <v>0</v>
      </c>
      <c r="R265" s="184">
        <f>Q265*H265</f>
        <v>0</v>
      </c>
      <c r="S265" s="184">
        <v>0</v>
      </c>
      <c r="T265" s="185">
        <f>S265*H265</f>
        <v>0</v>
      </c>
      <c r="AR265" s="24" t="s">
        <v>142</v>
      </c>
      <c r="AT265" s="24" t="s">
        <v>137</v>
      </c>
      <c r="AU265" s="24" t="s">
        <v>82</v>
      </c>
      <c r="AY265" s="24" t="s">
        <v>135</v>
      </c>
      <c r="BE265" s="186">
        <f>IF(N265="základní",J265,0)</f>
        <v>0</v>
      </c>
      <c r="BF265" s="186">
        <f>IF(N265="snížená",J265,0)</f>
        <v>0</v>
      </c>
      <c r="BG265" s="186">
        <f>IF(N265="zákl. přenesená",J265,0)</f>
        <v>0</v>
      </c>
      <c r="BH265" s="186">
        <f>IF(N265="sníž. přenesená",J265,0)</f>
        <v>0</v>
      </c>
      <c r="BI265" s="186">
        <f>IF(N265="nulová",J265,0)</f>
        <v>0</v>
      </c>
      <c r="BJ265" s="24" t="s">
        <v>80</v>
      </c>
      <c r="BK265" s="186">
        <f>ROUND(I265*H265,2)</f>
        <v>0</v>
      </c>
      <c r="BL265" s="24" t="s">
        <v>142</v>
      </c>
      <c r="BM265" s="24" t="s">
        <v>842</v>
      </c>
    </row>
    <row r="266" spans="2:65" s="11" customFormat="1" ht="13.5">
      <c r="B266" s="187"/>
      <c r="D266" s="188" t="s">
        <v>144</v>
      </c>
      <c r="E266" s="189" t="s">
        <v>5</v>
      </c>
      <c r="F266" s="190" t="s">
        <v>843</v>
      </c>
      <c r="H266" s="191">
        <v>105</v>
      </c>
      <c r="I266" s="192"/>
      <c r="L266" s="187"/>
      <c r="M266" s="193"/>
      <c r="N266" s="194"/>
      <c r="O266" s="194"/>
      <c r="P266" s="194"/>
      <c r="Q266" s="194"/>
      <c r="R266" s="194"/>
      <c r="S266" s="194"/>
      <c r="T266" s="195"/>
      <c r="AT266" s="189" t="s">
        <v>144</v>
      </c>
      <c r="AU266" s="189" t="s">
        <v>82</v>
      </c>
      <c r="AV266" s="11" t="s">
        <v>82</v>
      </c>
      <c r="AW266" s="11" t="s">
        <v>35</v>
      </c>
      <c r="AX266" s="11" t="s">
        <v>80</v>
      </c>
      <c r="AY266" s="189" t="s">
        <v>135</v>
      </c>
    </row>
    <row r="267" spans="2:65" s="12" customFormat="1" ht="13.5">
      <c r="B267" s="196"/>
      <c r="D267" s="197" t="s">
        <v>144</v>
      </c>
      <c r="E267" s="198" t="s">
        <v>5</v>
      </c>
      <c r="F267" s="199" t="s">
        <v>647</v>
      </c>
      <c r="H267" s="200" t="s">
        <v>5</v>
      </c>
      <c r="I267" s="201"/>
      <c r="L267" s="196"/>
      <c r="M267" s="202"/>
      <c r="N267" s="203"/>
      <c r="O267" s="203"/>
      <c r="P267" s="203"/>
      <c r="Q267" s="203"/>
      <c r="R267" s="203"/>
      <c r="S267" s="203"/>
      <c r="T267" s="204"/>
      <c r="AT267" s="205" t="s">
        <v>144</v>
      </c>
      <c r="AU267" s="205" t="s">
        <v>82</v>
      </c>
      <c r="AV267" s="12" t="s">
        <v>80</v>
      </c>
      <c r="AW267" s="12" t="s">
        <v>35</v>
      </c>
      <c r="AX267" s="12" t="s">
        <v>72</v>
      </c>
      <c r="AY267" s="205" t="s">
        <v>135</v>
      </c>
    </row>
    <row r="268" spans="2:65" s="1" customFormat="1" ht="22.5" customHeight="1">
      <c r="B268" s="174"/>
      <c r="C268" s="175" t="s">
        <v>844</v>
      </c>
      <c r="D268" s="175" t="s">
        <v>137</v>
      </c>
      <c r="E268" s="176" t="s">
        <v>845</v>
      </c>
      <c r="F268" s="177" t="s">
        <v>846</v>
      </c>
      <c r="G268" s="178" t="s">
        <v>257</v>
      </c>
      <c r="H268" s="179">
        <v>105</v>
      </c>
      <c r="I268" s="180"/>
      <c r="J268" s="181">
        <f>ROUND(I268*H268,2)</f>
        <v>0</v>
      </c>
      <c r="K268" s="177" t="s">
        <v>141</v>
      </c>
      <c r="L268" s="41"/>
      <c r="M268" s="182" t="s">
        <v>5</v>
      </c>
      <c r="N268" s="183" t="s">
        <v>43</v>
      </c>
      <c r="O268" s="42"/>
      <c r="P268" s="184">
        <f>O268*H268</f>
        <v>0</v>
      </c>
      <c r="Q268" s="184">
        <v>0</v>
      </c>
      <c r="R268" s="184">
        <f>Q268*H268</f>
        <v>0</v>
      </c>
      <c r="S268" s="184">
        <v>0</v>
      </c>
      <c r="T268" s="185">
        <f>S268*H268</f>
        <v>0</v>
      </c>
      <c r="AR268" s="24" t="s">
        <v>142</v>
      </c>
      <c r="AT268" s="24" t="s">
        <v>137</v>
      </c>
      <c r="AU268" s="24" t="s">
        <v>82</v>
      </c>
      <c r="AY268" s="24" t="s">
        <v>135</v>
      </c>
      <c r="BE268" s="186">
        <f>IF(N268="základní",J268,0)</f>
        <v>0</v>
      </c>
      <c r="BF268" s="186">
        <f>IF(N268="snížená",J268,0)</f>
        <v>0</v>
      </c>
      <c r="BG268" s="186">
        <f>IF(N268="zákl. přenesená",J268,0)</f>
        <v>0</v>
      </c>
      <c r="BH268" s="186">
        <f>IF(N268="sníž. přenesená",J268,0)</f>
        <v>0</v>
      </c>
      <c r="BI268" s="186">
        <f>IF(N268="nulová",J268,0)</f>
        <v>0</v>
      </c>
      <c r="BJ268" s="24" t="s">
        <v>80</v>
      </c>
      <c r="BK268" s="186">
        <f>ROUND(I268*H268,2)</f>
        <v>0</v>
      </c>
      <c r="BL268" s="24" t="s">
        <v>142</v>
      </c>
      <c r="BM268" s="24" t="s">
        <v>847</v>
      </c>
    </row>
    <row r="269" spans="2:65" s="11" customFormat="1" ht="13.5">
      <c r="B269" s="187"/>
      <c r="D269" s="188" t="s">
        <v>144</v>
      </c>
      <c r="E269" s="189" t="s">
        <v>5</v>
      </c>
      <c r="F269" s="190" t="s">
        <v>843</v>
      </c>
      <c r="H269" s="191">
        <v>105</v>
      </c>
      <c r="I269" s="192"/>
      <c r="L269" s="187"/>
      <c r="M269" s="193"/>
      <c r="N269" s="194"/>
      <c r="O269" s="194"/>
      <c r="P269" s="194"/>
      <c r="Q269" s="194"/>
      <c r="R269" s="194"/>
      <c r="S269" s="194"/>
      <c r="T269" s="195"/>
      <c r="AT269" s="189" t="s">
        <v>144</v>
      </c>
      <c r="AU269" s="189" t="s">
        <v>82</v>
      </c>
      <c r="AV269" s="11" t="s">
        <v>82</v>
      </c>
      <c r="AW269" s="11" t="s">
        <v>35</v>
      </c>
      <c r="AX269" s="11" t="s">
        <v>80</v>
      </c>
      <c r="AY269" s="189" t="s">
        <v>135</v>
      </c>
    </row>
    <row r="270" spans="2:65" s="12" customFormat="1" ht="13.5">
      <c r="B270" s="196"/>
      <c r="D270" s="197" t="s">
        <v>144</v>
      </c>
      <c r="E270" s="198" t="s">
        <v>5</v>
      </c>
      <c r="F270" s="199" t="s">
        <v>647</v>
      </c>
      <c r="H270" s="200" t="s">
        <v>5</v>
      </c>
      <c r="I270" s="201"/>
      <c r="L270" s="196"/>
      <c r="M270" s="202"/>
      <c r="N270" s="203"/>
      <c r="O270" s="203"/>
      <c r="P270" s="203"/>
      <c r="Q270" s="203"/>
      <c r="R270" s="203"/>
      <c r="S270" s="203"/>
      <c r="T270" s="204"/>
      <c r="AT270" s="205" t="s">
        <v>144</v>
      </c>
      <c r="AU270" s="205" t="s">
        <v>82</v>
      </c>
      <c r="AV270" s="12" t="s">
        <v>80</v>
      </c>
      <c r="AW270" s="12" t="s">
        <v>35</v>
      </c>
      <c r="AX270" s="12" t="s">
        <v>72</v>
      </c>
      <c r="AY270" s="205" t="s">
        <v>135</v>
      </c>
    </row>
    <row r="271" spans="2:65" s="1" customFormat="1" ht="22.5" customHeight="1">
      <c r="B271" s="174"/>
      <c r="C271" s="175" t="s">
        <v>848</v>
      </c>
      <c r="D271" s="175" t="s">
        <v>137</v>
      </c>
      <c r="E271" s="176" t="s">
        <v>849</v>
      </c>
      <c r="F271" s="177" t="s">
        <v>850</v>
      </c>
      <c r="G271" s="178" t="s">
        <v>257</v>
      </c>
      <c r="H271" s="179">
        <v>198</v>
      </c>
      <c r="I271" s="180"/>
      <c r="J271" s="181">
        <f>ROUND(I271*H271,2)</f>
        <v>0</v>
      </c>
      <c r="K271" s="177" t="s">
        <v>141</v>
      </c>
      <c r="L271" s="41"/>
      <c r="M271" s="182" t="s">
        <v>5</v>
      </c>
      <c r="N271" s="183" t="s">
        <v>43</v>
      </c>
      <c r="O271" s="42"/>
      <c r="P271" s="184">
        <f>O271*H271</f>
        <v>0</v>
      </c>
      <c r="Q271" s="184">
        <v>0</v>
      </c>
      <c r="R271" s="184">
        <f>Q271*H271</f>
        <v>0</v>
      </c>
      <c r="S271" s="184">
        <v>0</v>
      </c>
      <c r="T271" s="185">
        <f>S271*H271</f>
        <v>0</v>
      </c>
      <c r="AR271" s="24" t="s">
        <v>142</v>
      </c>
      <c r="AT271" s="24" t="s">
        <v>137</v>
      </c>
      <c r="AU271" s="24" t="s">
        <v>82</v>
      </c>
      <c r="AY271" s="24" t="s">
        <v>135</v>
      </c>
      <c r="BE271" s="186">
        <f>IF(N271="základní",J271,0)</f>
        <v>0</v>
      </c>
      <c r="BF271" s="186">
        <f>IF(N271="snížená",J271,0)</f>
        <v>0</v>
      </c>
      <c r="BG271" s="186">
        <f>IF(N271="zákl. přenesená",J271,0)</f>
        <v>0</v>
      </c>
      <c r="BH271" s="186">
        <f>IF(N271="sníž. přenesená",J271,0)</f>
        <v>0</v>
      </c>
      <c r="BI271" s="186">
        <f>IF(N271="nulová",J271,0)</f>
        <v>0</v>
      </c>
      <c r="BJ271" s="24" t="s">
        <v>80</v>
      </c>
      <c r="BK271" s="186">
        <f>ROUND(I271*H271,2)</f>
        <v>0</v>
      </c>
      <c r="BL271" s="24" t="s">
        <v>142</v>
      </c>
      <c r="BM271" s="24" t="s">
        <v>851</v>
      </c>
    </row>
    <row r="272" spans="2:65" s="1" customFormat="1" ht="22.5" customHeight="1">
      <c r="B272" s="174"/>
      <c r="C272" s="175" t="s">
        <v>852</v>
      </c>
      <c r="D272" s="175" t="s">
        <v>137</v>
      </c>
      <c r="E272" s="176" t="s">
        <v>853</v>
      </c>
      <c r="F272" s="177" t="s">
        <v>854</v>
      </c>
      <c r="G272" s="178" t="s">
        <v>257</v>
      </c>
      <c r="H272" s="179">
        <v>198</v>
      </c>
      <c r="I272" s="180"/>
      <c r="J272" s="181">
        <f>ROUND(I272*H272,2)</f>
        <v>0</v>
      </c>
      <c r="K272" s="177" t="s">
        <v>5</v>
      </c>
      <c r="L272" s="41"/>
      <c r="M272" s="182" t="s">
        <v>5</v>
      </c>
      <c r="N272" s="183" t="s">
        <v>43</v>
      </c>
      <c r="O272" s="42"/>
      <c r="P272" s="184">
        <f>O272*H272</f>
        <v>0</v>
      </c>
      <c r="Q272" s="184">
        <v>0</v>
      </c>
      <c r="R272" s="184">
        <f>Q272*H272</f>
        <v>0</v>
      </c>
      <c r="S272" s="184">
        <v>0</v>
      </c>
      <c r="T272" s="185">
        <f>S272*H272</f>
        <v>0</v>
      </c>
      <c r="AR272" s="24" t="s">
        <v>142</v>
      </c>
      <c r="AT272" s="24" t="s">
        <v>137</v>
      </c>
      <c r="AU272" s="24" t="s">
        <v>82</v>
      </c>
      <c r="AY272" s="24" t="s">
        <v>135</v>
      </c>
      <c r="BE272" s="186">
        <f>IF(N272="základní",J272,0)</f>
        <v>0</v>
      </c>
      <c r="BF272" s="186">
        <f>IF(N272="snížená",J272,0)</f>
        <v>0</v>
      </c>
      <c r="BG272" s="186">
        <f>IF(N272="zákl. přenesená",J272,0)</f>
        <v>0</v>
      </c>
      <c r="BH272" s="186">
        <f>IF(N272="sníž. přenesená",J272,0)</f>
        <v>0</v>
      </c>
      <c r="BI272" s="186">
        <f>IF(N272="nulová",J272,0)</f>
        <v>0</v>
      </c>
      <c r="BJ272" s="24" t="s">
        <v>80</v>
      </c>
      <c r="BK272" s="186">
        <f>ROUND(I272*H272,2)</f>
        <v>0</v>
      </c>
      <c r="BL272" s="24" t="s">
        <v>142</v>
      </c>
      <c r="BM272" s="24" t="s">
        <v>855</v>
      </c>
    </row>
    <row r="273" spans="2:65" s="11" customFormat="1" ht="13.5">
      <c r="B273" s="187"/>
      <c r="D273" s="197" t="s">
        <v>144</v>
      </c>
      <c r="E273" s="237" t="s">
        <v>5</v>
      </c>
      <c r="F273" s="217" t="s">
        <v>856</v>
      </c>
      <c r="H273" s="218">
        <v>198</v>
      </c>
      <c r="I273" s="192"/>
      <c r="L273" s="187"/>
      <c r="M273" s="193"/>
      <c r="N273" s="194"/>
      <c r="O273" s="194"/>
      <c r="P273" s="194"/>
      <c r="Q273" s="194"/>
      <c r="R273" s="194"/>
      <c r="S273" s="194"/>
      <c r="T273" s="195"/>
      <c r="AT273" s="189" t="s">
        <v>144</v>
      </c>
      <c r="AU273" s="189" t="s">
        <v>82</v>
      </c>
      <c r="AV273" s="11" t="s">
        <v>82</v>
      </c>
      <c r="AW273" s="11" t="s">
        <v>35</v>
      </c>
      <c r="AX273" s="11" t="s">
        <v>80</v>
      </c>
      <c r="AY273" s="189" t="s">
        <v>135</v>
      </c>
    </row>
    <row r="274" spans="2:65" s="1" customFormat="1" ht="31.5" customHeight="1">
      <c r="B274" s="174"/>
      <c r="C274" s="175" t="s">
        <v>857</v>
      </c>
      <c r="D274" s="175" t="s">
        <v>137</v>
      </c>
      <c r="E274" s="176" t="s">
        <v>858</v>
      </c>
      <c r="F274" s="177" t="s">
        <v>859</v>
      </c>
      <c r="G274" s="178" t="s">
        <v>382</v>
      </c>
      <c r="H274" s="179">
        <v>1</v>
      </c>
      <c r="I274" s="180"/>
      <c r="J274" s="181">
        <f>ROUND(I274*H274,2)</f>
        <v>0</v>
      </c>
      <c r="K274" s="177" t="s">
        <v>5</v>
      </c>
      <c r="L274" s="41"/>
      <c r="M274" s="182" t="s">
        <v>5</v>
      </c>
      <c r="N274" s="183" t="s">
        <v>43</v>
      </c>
      <c r="O274" s="42"/>
      <c r="P274" s="184">
        <f>O274*H274</f>
        <v>0</v>
      </c>
      <c r="Q274" s="184">
        <v>0</v>
      </c>
      <c r="R274" s="184">
        <f>Q274*H274</f>
        <v>0</v>
      </c>
      <c r="S274" s="184">
        <v>0</v>
      </c>
      <c r="T274" s="185">
        <f>S274*H274</f>
        <v>0</v>
      </c>
      <c r="AR274" s="24" t="s">
        <v>142</v>
      </c>
      <c r="AT274" s="24" t="s">
        <v>137</v>
      </c>
      <c r="AU274" s="24" t="s">
        <v>82</v>
      </c>
      <c r="AY274" s="24" t="s">
        <v>135</v>
      </c>
      <c r="BE274" s="186">
        <f>IF(N274="základní",J274,0)</f>
        <v>0</v>
      </c>
      <c r="BF274" s="186">
        <f>IF(N274="snížená",J274,0)</f>
        <v>0</v>
      </c>
      <c r="BG274" s="186">
        <f>IF(N274="zákl. přenesená",J274,0)</f>
        <v>0</v>
      </c>
      <c r="BH274" s="186">
        <f>IF(N274="sníž. přenesená",J274,0)</f>
        <v>0</v>
      </c>
      <c r="BI274" s="186">
        <f>IF(N274="nulová",J274,0)</f>
        <v>0</v>
      </c>
      <c r="BJ274" s="24" t="s">
        <v>80</v>
      </c>
      <c r="BK274" s="186">
        <f>ROUND(I274*H274,2)</f>
        <v>0</v>
      </c>
      <c r="BL274" s="24" t="s">
        <v>142</v>
      </c>
      <c r="BM274" s="24" t="s">
        <v>860</v>
      </c>
    </row>
    <row r="275" spans="2:65" s="1" customFormat="1" ht="22.5" customHeight="1">
      <c r="B275" s="174"/>
      <c r="C275" s="175" t="s">
        <v>861</v>
      </c>
      <c r="D275" s="175" t="s">
        <v>137</v>
      </c>
      <c r="E275" s="176" t="s">
        <v>862</v>
      </c>
      <c r="F275" s="177" t="s">
        <v>863</v>
      </c>
      <c r="G275" s="178" t="s">
        <v>382</v>
      </c>
      <c r="H275" s="179">
        <v>1</v>
      </c>
      <c r="I275" s="180"/>
      <c r="J275" s="181">
        <f>ROUND(I275*H275,2)</f>
        <v>0</v>
      </c>
      <c r="K275" s="177" t="s">
        <v>5</v>
      </c>
      <c r="L275" s="41"/>
      <c r="M275" s="182" t="s">
        <v>5</v>
      </c>
      <c r="N275" s="183" t="s">
        <v>43</v>
      </c>
      <c r="O275" s="42"/>
      <c r="P275" s="184">
        <f>O275*H275</f>
        <v>0</v>
      </c>
      <c r="Q275" s="184">
        <v>0</v>
      </c>
      <c r="R275" s="184">
        <f>Q275*H275</f>
        <v>0</v>
      </c>
      <c r="S275" s="184">
        <v>0</v>
      </c>
      <c r="T275" s="185">
        <f>S275*H275</f>
        <v>0</v>
      </c>
      <c r="AR275" s="24" t="s">
        <v>142</v>
      </c>
      <c r="AT275" s="24" t="s">
        <v>137</v>
      </c>
      <c r="AU275" s="24" t="s">
        <v>82</v>
      </c>
      <c r="AY275" s="24" t="s">
        <v>135</v>
      </c>
      <c r="BE275" s="186">
        <f>IF(N275="základní",J275,0)</f>
        <v>0</v>
      </c>
      <c r="BF275" s="186">
        <f>IF(N275="snížená",J275,0)</f>
        <v>0</v>
      </c>
      <c r="BG275" s="186">
        <f>IF(N275="zákl. přenesená",J275,0)</f>
        <v>0</v>
      </c>
      <c r="BH275" s="186">
        <f>IF(N275="sníž. přenesená",J275,0)</f>
        <v>0</v>
      </c>
      <c r="BI275" s="186">
        <f>IF(N275="nulová",J275,0)</f>
        <v>0</v>
      </c>
      <c r="BJ275" s="24" t="s">
        <v>80</v>
      </c>
      <c r="BK275" s="186">
        <f>ROUND(I275*H275,2)</f>
        <v>0</v>
      </c>
      <c r="BL275" s="24" t="s">
        <v>142</v>
      </c>
      <c r="BM275" s="24" t="s">
        <v>864</v>
      </c>
    </row>
    <row r="276" spans="2:65" s="1" customFormat="1" ht="22.5" customHeight="1">
      <c r="B276" s="174"/>
      <c r="C276" s="175" t="s">
        <v>865</v>
      </c>
      <c r="D276" s="175" t="s">
        <v>137</v>
      </c>
      <c r="E276" s="176" t="s">
        <v>866</v>
      </c>
      <c r="F276" s="177" t="s">
        <v>867</v>
      </c>
      <c r="G276" s="178" t="s">
        <v>271</v>
      </c>
      <c r="H276" s="179">
        <v>23</v>
      </c>
      <c r="I276" s="180"/>
      <c r="J276" s="181">
        <f>ROUND(I276*H276,2)</f>
        <v>0</v>
      </c>
      <c r="K276" s="177" t="s">
        <v>141</v>
      </c>
      <c r="L276" s="41"/>
      <c r="M276" s="182" t="s">
        <v>5</v>
      </c>
      <c r="N276" s="183" t="s">
        <v>43</v>
      </c>
      <c r="O276" s="42"/>
      <c r="P276" s="184">
        <f>O276*H276</f>
        <v>0</v>
      </c>
      <c r="Q276" s="184">
        <v>0.12303</v>
      </c>
      <c r="R276" s="184">
        <f>Q276*H276</f>
        <v>2.8296899999999998</v>
      </c>
      <c r="S276" s="184">
        <v>0</v>
      </c>
      <c r="T276" s="185">
        <f>S276*H276</f>
        <v>0</v>
      </c>
      <c r="AR276" s="24" t="s">
        <v>142</v>
      </c>
      <c r="AT276" s="24" t="s">
        <v>137</v>
      </c>
      <c r="AU276" s="24" t="s">
        <v>82</v>
      </c>
      <c r="AY276" s="24" t="s">
        <v>135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24" t="s">
        <v>80</v>
      </c>
      <c r="BK276" s="186">
        <f>ROUND(I276*H276,2)</f>
        <v>0</v>
      </c>
      <c r="BL276" s="24" t="s">
        <v>142</v>
      </c>
      <c r="BM276" s="24" t="s">
        <v>868</v>
      </c>
    </row>
    <row r="277" spans="2:65" s="11" customFormat="1" ht="13.5">
      <c r="B277" s="187"/>
      <c r="D277" s="188" t="s">
        <v>144</v>
      </c>
      <c r="E277" s="189" t="s">
        <v>5</v>
      </c>
      <c r="F277" s="190" t="s">
        <v>261</v>
      </c>
      <c r="H277" s="191">
        <v>23</v>
      </c>
      <c r="I277" s="192"/>
      <c r="L277" s="187"/>
      <c r="M277" s="193"/>
      <c r="N277" s="194"/>
      <c r="O277" s="194"/>
      <c r="P277" s="194"/>
      <c r="Q277" s="194"/>
      <c r="R277" s="194"/>
      <c r="S277" s="194"/>
      <c r="T277" s="195"/>
      <c r="AT277" s="189" t="s">
        <v>144</v>
      </c>
      <c r="AU277" s="189" t="s">
        <v>82</v>
      </c>
      <c r="AV277" s="11" t="s">
        <v>82</v>
      </c>
      <c r="AW277" s="11" t="s">
        <v>35</v>
      </c>
      <c r="AX277" s="11" t="s">
        <v>80</v>
      </c>
      <c r="AY277" s="189" t="s">
        <v>135</v>
      </c>
    </row>
    <row r="278" spans="2:65" s="12" customFormat="1" ht="13.5">
      <c r="B278" s="196"/>
      <c r="D278" s="197" t="s">
        <v>144</v>
      </c>
      <c r="E278" s="198" t="s">
        <v>5</v>
      </c>
      <c r="F278" s="199" t="s">
        <v>647</v>
      </c>
      <c r="H278" s="200" t="s">
        <v>5</v>
      </c>
      <c r="I278" s="201"/>
      <c r="L278" s="196"/>
      <c r="M278" s="202"/>
      <c r="N278" s="203"/>
      <c r="O278" s="203"/>
      <c r="P278" s="203"/>
      <c r="Q278" s="203"/>
      <c r="R278" s="203"/>
      <c r="S278" s="203"/>
      <c r="T278" s="204"/>
      <c r="AT278" s="205" t="s">
        <v>144</v>
      </c>
      <c r="AU278" s="205" t="s">
        <v>82</v>
      </c>
      <c r="AV278" s="12" t="s">
        <v>80</v>
      </c>
      <c r="AW278" s="12" t="s">
        <v>35</v>
      </c>
      <c r="AX278" s="12" t="s">
        <v>72</v>
      </c>
      <c r="AY278" s="205" t="s">
        <v>135</v>
      </c>
    </row>
    <row r="279" spans="2:65" s="1" customFormat="1" ht="22.5" customHeight="1">
      <c r="B279" s="174"/>
      <c r="C279" s="219" t="s">
        <v>869</v>
      </c>
      <c r="D279" s="219" t="s">
        <v>225</v>
      </c>
      <c r="E279" s="220" t="s">
        <v>870</v>
      </c>
      <c r="F279" s="221" t="s">
        <v>871</v>
      </c>
      <c r="G279" s="222" t="s">
        <v>271</v>
      </c>
      <c r="H279" s="223">
        <v>11</v>
      </c>
      <c r="I279" s="224"/>
      <c r="J279" s="225">
        <f>ROUND(I279*H279,2)</f>
        <v>0</v>
      </c>
      <c r="K279" s="221" t="s">
        <v>5</v>
      </c>
      <c r="L279" s="226"/>
      <c r="M279" s="227" t="s">
        <v>5</v>
      </c>
      <c r="N279" s="228" t="s">
        <v>43</v>
      </c>
      <c r="O279" s="42"/>
      <c r="P279" s="184">
        <f>O279*H279</f>
        <v>0</v>
      </c>
      <c r="Q279" s="184">
        <v>1.3299999999999999E-2</v>
      </c>
      <c r="R279" s="184">
        <f>Q279*H279</f>
        <v>0.14629999999999999</v>
      </c>
      <c r="S279" s="184">
        <v>0</v>
      </c>
      <c r="T279" s="185">
        <f>S279*H279</f>
        <v>0</v>
      </c>
      <c r="AR279" s="24" t="s">
        <v>183</v>
      </c>
      <c r="AT279" s="24" t="s">
        <v>225</v>
      </c>
      <c r="AU279" s="24" t="s">
        <v>82</v>
      </c>
      <c r="AY279" s="24" t="s">
        <v>135</v>
      </c>
      <c r="BE279" s="186">
        <f>IF(N279="základní",J279,0)</f>
        <v>0</v>
      </c>
      <c r="BF279" s="186">
        <f>IF(N279="snížená",J279,0)</f>
        <v>0</v>
      </c>
      <c r="BG279" s="186">
        <f>IF(N279="zákl. přenesená",J279,0)</f>
        <v>0</v>
      </c>
      <c r="BH279" s="186">
        <f>IF(N279="sníž. přenesená",J279,0)</f>
        <v>0</v>
      </c>
      <c r="BI279" s="186">
        <f>IF(N279="nulová",J279,0)</f>
        <v>0</v>
      </c>
      <c r="BJ279" s="24" t="s">
        <v>80</v>
      </c>
      <c r="BK279" s="186">
        <f>ROUND(I279*H279,2)</f>
        <v>0</v>
      </c>
      <c r="BL279" s="24" t="s">
        <v>142</v>
      </c>
      <c r="BM279" s="24" t="s">
        <v>872</v>
      </c>
    </row>
    <row r="280" spans="2:65" s="1" customFormat="1" ht="22.5" customHeight="1">
      <c r="B280" s="174"/>
      <c r="C280" s="175" t="s">
        <v>873</v>
      </c>
      <c r="D280" s="175" t="s">
        <v>137</v>
      </c>
      <c r="E280" s="176" t="s">
        <v>874</v>
      </c>
      <c r="F280" s="177" t="s">
        <v>875</v>
      </c>
      <c r="G280" s="178" t="s">
        <v>271</v>
      </c>
      <c r="H280" s="179">
        <v>1</v>
      </c>
      <c r="I280" s="180"/>
      <c r="J280" s="181">
        <f>ROUND(I280*H280,2)</f>
        <v>0</v>
      </c>
      <c r="K280" s="177" t="s">
        <v>141</v>
      </c>
      <c r="L280" s="41"/>
      <c r="M280" s="182" t="s">
        <v>5</v>
      </c>
      <c r="N280" s="183" t="s">
        <v>43</v>
      </c>
      <c r="O280" s="42"/>
      <c r="P280" s="184">
        <f>O280*H280</f>
        <v>0</v>
      </c>
      <c r="Q280" s="184">
        <v>0.32906000000000002</v>
      </c>
      <c r="R280" s="184">
        <f>Q280*H280</f>
        <v>0.32906000000000002</v>
      </c>
      <c r="S280" s="184">
        <v>0</v>
      </c>
      <c r="T280" s="185">
        <f>S280*H280</f>
        <v>0</v>
      </c>
      <c r="AR280" s="24" t="s">
        <v>142</v>
      </c>
      <c r="AT280" s="24" t="s">
        <v>137</v>
      </c>
      <c r="AU280" s="24" t="s">
        <v>82</v>
      </c>
      <c r="AY280" s="24" t="s">
        <v>135</v>
      </c>
      <c r="BE280" s="186">
        <f>IF(N280="základní",J280,0)</f>
        <v>0</v>
      </c>
      <c r="BF280" s="186">
        <f>IF(N280="snížená",J280,0)</f>
        <v>0</v>
      </c>
      <c r="BG280" s="186">
        <f>IF(N280="zákl. přenesená",J280,0)</f>
        <v>0</v>
      </c>
      <c r="BH280" s="186">
        <f>IF(N280="sníž. přenesená",J280,0)</f>
        <v>0</v>
      </c>
      <c r="BI280" s="186">
        <f>IF(N280="nulová",J280,0)</f>
        <v>0</v>
      </c>
      <c r="BJ280" s="24" t="s">
        <v>80</v>
      </c>
      <c r="BK280" s="186">
        <f>ROUND(I280*H280,2)</f>
        <v>0</v>
      </c>
      <c r="BL280" s="24" t="s">
        <v>142</v>
      </c>
      <c r="BM280" s="24" t="s">
        <v>876</v>
      </c>
    </row>
    <row r="281" spans="2:65" s="11" customFormat="1" ht="13.5">
      <c r="B281" s="187"/>
      <c r="D281" s="188" t="s">
        <v>144</v>
      </c>
      <c r="E281" s="189" t="s">
        <v>5</v>
      </c>
      <c r="F281" s="190" t="s">
        <v>80</v>
      </c>
      <c r="H281" s="191">
        <v>1</v>
      </c>
      <c r="I281" s="192"/>
      <c r="L281" s="187"/>
      <c r="M281" s="193"/>
      <c r="N281" s="194"/>
      <c r="O281" s="194"/>
      <c r="P281" s="194"/>
      <c r="Q281" s="194"/>
      <c r="R281" s="194"/>
      <c r="S281" s="194"/>
      <c r="T281" s="195"/>
      <c r="AT281" s="189" t="s">
        <v>144</v>
      </c>
      <c r="AU281" s="189" t="s">
        <v>82</v>
      </c>
      <c r="AV281" s="11" t="s">
        <v>82</v>
      </c>
      <c r="AW281" s="11" t="s">
        <v>35</v>
      </c>
      <c r="AX281" s="11" t="s">
        <v>80</v>
      </c>
      <c r="AY281" s="189" t="s">
        <v>135</v>
      </c>
    </row>
    <row r="282" spans="2:65" s="12" customFormat="1" ht="13.5">
      <c r="B282" s="196"/>
      <c r="D282" s="197" t="s">
        <v>144</v>
      </c>
      <c r="E282" s="198" t="s">
        <v>5</v>
      </c>
      <c r="F282" s="199" t="s">
        <v>647</v>
      </c>
      <c r="H282" s="200" t="s">
        <v>5</v>
      </c>
      <c r="I282" s="201"/>
      <c r="L282" s="196"/>
      <c r="M282" s="202"/>
      <c r="N282" s="203"/>
      <c r="O282" s="203"/>
      <c r="P282" s="203"/>
      <c r="Q282" s="203"/>
      <c r="R282" s="203"/>
      <c r="S282" s="203"/>
      <c r="T282" s="204"/>
      <c r="AT282" s="205" t="s">
        <v>144</v>
      </c>
      <c r="AU282" s="205" t="s">
        <v>82</v>
      </c>
      <c r="AV282" s="12" t="s">
        <v>80</v>
      </c>
      <c r="AW282" s="12" t="s">
        <v>35</v>
      </c>
      <c r="AX282" s="12" t="s">
        <v>72</v>
      </c>
      <c r="AY282" s="205" t="s">
        <v>135</v>
      </c>
    </row>
    <row r="283" spans="2:65" s="1" customFormat="1" ht="22.5" customHeight="1">
      <c r="B283" s="174"/>
      <c r="C283" s="219" t="s">
        <v>877</v>
      </c>
      <c r="D283" s="219" t="s">
        <v>225</v>
      </c>
      <c r="E283" s="220" t="s">
        <v>878</v>
      </c>
      <c r="F283" s="221" t="s">
        <v>879</v>
      </c>
      <c r="G283" s="222" t="s">
        <v>271</v>
      </c>
      <c r="H283" s="223">
        <v>1</v>
      </c>
      <c r="I283" s="224"/>
      <c r="J283" s="225">
        <f>ROUND(I283*H283,2)</f>
        <v>0</v>
      </c>
      <c r="K283" s="221" t="s">
        <v>5</v>
      </c>
      <c r="L283" s="226"/>
      <c r="M283" s="227" t="s">
        <v>5</v>
      </c>
      <c r="N283" s="228" t="s">
        <v>43</v>
      </c>
      <c r="O283" s="42"/>
      <c r="P283" s="184">
        <f>O283*H283</f>
        <v>0</v>
      </c>
      <c r="Q283" s="184">
        <v>2.9499999999999998E-2</v>
      </c>
      <c r="R283" s="184">
        <f>Q283*H283</f>
        <v>2.9499999999999998E-2</v>
      </c>
      <c r="S283" s="184">
        <v>0</v>
      </c>
      <c r="T283" s="185">
        <f>S283*H283</f>
        <v>0</v>
      </c>
      <c r="AR283" s="24" t="s">
        <v>183</v>
      </c>
      <c r="AT283" s="24" t="s">
        <v>225</v>
      </c>
      <c r="AU283" s="24" t="s">
        <v>82</v>
      </c>
      <c r="AY283" s="24" t="s">
        <v>135</v>
      </c>
      <c r="BE283" s="186">
        <f>IF(N283="základní",J283,0)</f>
        <v>0</v>
      </c>
      <c r="BF283" s="186">
        <f>IF(N283="snížená",J283,0)</f>
        <v>0</v>
      </c>
      <c r="BG283" s="186">
        <f>IF(N283="zákl. přenesená",J283,0)</f>
        <v>0</v>
      </c>
      <c r="BH283" s="186">
        <f>IF(N283="sníž. přenesená",J283,0)</f>
        <v>0</v>
      </c>
      <c r="BI283" s="186">
        <f>IF(N283="nulová",J283,0)</f>
        <v>0</v>
      </c>
      <c r="BJ283" s="24" t="s">
        <v>80</v>
      </c>
      <c r="BK283" s="186">
        <f>ROUND(I283*H283,2)</f>
        <v>0</v>
      </c>
      <c r="BL283" s="24" t="s">
        <v>142</v>
      </c>
      <c r="BM283" s="24" t="s">
        <v>880</v>
      </c>
    </row>
    <row r="284" spans="2:65" s="1" customFormat="1" ht="22.5" customHeight="1">
      <c r="B284" s="174"/>
      <c r="C284" s="175" t="s">
        <v>742</v>
      </c>
      <c r="D284" s="175" t="s">
        <v>137</v>
      </c>
      <c r="E284" s="176" t="s">
        <v>881</v>
      </c>
      <c r="F284" s="177" t="s">
        <v>882</v>
      </c>
      <c r="G284" s="178" t="s">
        <v>257</v>
      </c>
      <c r="H284" s="179">
        <v>303</v>
      </c>
      <c r="I284" s="180"/>
      <c r="J284" s="181">
        <f>ROUND(I284*H284,2)</f>
        <v>0</v>
      </c>
      <c r="K284" s="177" t="s">
        <v>141</v>
      </c>
      <c r="L284" s="41"/>
      <c r="M284" s="182" t="s">
        <v>5</v>
      </c>
      <c r="N284" s="183" t="s">
        <v>43</v>
      </c>
      <c r="O284" s="42"/>
      <c r="P284" s="184">
        <f>O284*H284</f>
        <v>0</v>
      </c>
      <c r="Q284" s="184">
        <v>1.9000000000000001E-4</v>
      </c>
      <c r="R284" s="184">
        <f>Q284*H284</f>
        <v>5.7570000000000003E-2</v>
      </c>
      <c r="S284" s="184">
        <v>0</v>
      </c>
      <c r="T284" s="185">
        <f>S284*H284</f>
        <v>0</v>
      </c>
      <c r="AR284" s="24" t="s">
        <v>142</v>
      </c>
      <c r="AT284" s="24" t="s">
        <v>137</v>
      </c>
      <c r="AU284" s="24" t="s">
        <v>82</v>
      </c>
      <c r="AY284" s="24" t="s">
        <v>135</v>
      </c>
      <c r="BE284" s="186">
        <f>IF(N284="základní",J284,0)</f>
        <v>0</v>
      </c>
      <c r="BF284" s="186">
        <f>IF(N284="snížená",J284,0)</f>
        <v>0</v>
      </c>
      <c r="BG284" s="186">
        <f>IF(N284="zákl. přenesená",J284,0)</f>
        <v>0</v>
      </c>
      <c r="BH284" s="186">
        <f>IF(N284="sníž. přenesená",J284,0)</f>
        <v>0</v>
      </c>
      <c r="BI284" s="186">
        <f>IF(N284="nulová",J284,0)</f>
        <v>0</v>
      </c>
      <c r="BJ284" s="24" t="s">
        <v>80</v>
      </c>
      <c r="BK284" s="186">
        <f>ROUND(I284*H284,2)</f>
        <v>0</v>
      </c>
      <c r="BL284" s="24" t="s">
        <v>142</v>
      </c>
      <c r="BM284" s="24" t="s">
        <v>883</v>
      </c>
    </row>
    <row r="285" spans="2:65" s="11" customFormat="1" ht="13.5">
      <c r="B285" s="187"/>
      <c r="D285" s="188" t="s">
        <v>144</v>
      </c>
      <c r="E285" s="189" t="s">
        <v>5</v>
      </c>
      <c r="F285" s="190" t="s">
        <v>884</v>
      </c>
      <c r="H285" s="191">
        <v>303</v>
      </c>
      <c r="I285" s="192"/>
      <c r="L285" s="187"/>
      <c r="M285" s="193"/>
      <c r="N285" s="194"/>
      <c r="O285" s="194"/>
      <c r="P285" s="194"/>
      <c r="Q285" s="194"/>
      <c r="R285" s="194"/>
      <c r="S285" s="194"/>
      <c r="T285" s="195"/>
      <c r="AT285" s="189" t="s">
        <v>144</v>
      </c>
      <c r="AU285" s="189" t="s">
        <v>82</v>
      </c>
      <c r="AV285" s="11" t="s">
        <v>82</v>
      </c>
      <c r="AW285" s="11" t="s">
        <v>35</v>
      </c>
      <c r="AX285" s="11" t="s">
        <v>80</v>
      </c>
      <c r="AY285" s="189" t="s">
        <v>135</v>
      </c>
    </row>
    <row r="286" spans="2:65" s="12" customFormat="1" ht="13.5">
      <c r="B286" s="196"/>
      <c r="D286" s="197" t="s">
        <v>144</v>
      </c>
      <c r="E286" s="198" t="s">
        <v>5</v>
      </c>
      <c r="F286" s="199" t="s">
        <v>647</v>
      </c>
      <c r="H286" s="200" t="s">
        <v>5</v>
      </c>
      <c r="I286" s="201"/>
      <c r="L286" s="196"/>
      <c r="M286" s="202"/>
      <c r="N286" s="203"/>
      <c r="O286" s="203"/>
      <c r="P286" s="203"/>
      <c r="Q286" s="203"/>
      <c r="R286" s="203"/>
      <c r="S286" s="203"/>
      <c r="T286" s="204"/>
      <c r="AT286" s="205" t="s">
        <v>144</v>
      </c>
      <c r="AU286" s="205" t="s">
        <v>82</v>
      </c>
      <c r="AV286" s="12" t="s">
        <v>80</v>
      </c>
      <c r="AW286" s="12" t="s">
        <v>35</v>
      </c>
      <c r="AX286" s="12" t="s">
        <v>72</v>
      </c>
      <c r="AY286" s="205" t="s">
        <v>135</v>
      </c>
    </row>
    <row r="287" spans="2:65" s="1" customFormat="1" ht="22.5" customHeight="1">
      <c r="B287" s="174"/>
      <c r="C287" s="175" t="s">
        <v>885</v>
      </c>
      <c r="D287" s="175" t="s">
        <v>137</v>
      </c>
      <c r="E287" s="176" t="s">
        <v>886</v>
      </c>
      <c r="F287" s="177" t="s">
        <v>887</v>
      </c>
      <c r="G287" s="178" t="s">
        <v>257</v>
      </c>
      <c r="H287" s="179">
        <v>303</v>
      </c>
      <c r="I287" s="180"/>
      <c r="J287" s="181">
        <f>ROUND(I287*H287,2)</f>
        <v>0</v>
      </c>
      <c r="K287" s="177" t="s">
        <v>141</v>
      </c>
      <c r="L287" s="41"/>
      <c r="M287" s="182" t="s">
        <v>5</v>
      </c>
      <c r="N287" s="183" t="s">
        <v>43</v>
      </c>
      <c r="O287" s="42"/>
      <c r="P287" s="184">
        <f>O287*H287</f>
        <v>0</v>
      </c>
      <c r="Q287" s="184">
        <v>6.9999999999999994E-5</v>
      </c>
      <c r="R287" s="184">
        <f>Q287*H287</f>
        <v>2.121E-2</v>
      </c>
      <c r="S287" s="184">
        <v>0</v>
      </c>
      <c r="T287" s="185">
        <f>S287*H287</f>
        <v>0</v>
      </c>
      <c r="AR287" s="24" t="s">
        <v>142</v>
      </c>
      <c r="AT287" s="24" t="s">
        <v>137</v>
      </c>
      <c r="AU287" s="24" t="s">
        <v>82</v>
      </c>
      <c r="AY287" s="24" t="s">
        <v>135</v>
      </c>
      <c r="BE287" s="186">
        <f>IF(N287="základní",J287,0)</f>
        <v>0</v>
      </c>
      <c r="BF287" s="186">
        <f>IF(N287="snížená",J287,0)</f>
        <v>0</v>
      </c>
      <c r="BG287" s="186">
        <f>IF(N287="zákl. přenesená",J287,0)</f>
        <v>0</v>
      </c>
      <c r="BH287" s="186">
        <f>IF(N287="sníž. přenesená",J287,0)</f>
        <v>0</v>
      </c>
      <c r="BI287" s="186">
        <f>IF(N287="nulová",J287,0)</f>
        <v>0</v>
      </c>
      <c r="BJ287" s="24" t="s">
        <v>80</v>
      </c>
      <c r="BK287" s="186">
        <f>ROUND(I287*H287,2)</f>
        <v>0</v>
      </c>
      <c r="BL287" s="24" t="s">
        <v>142</v>
      </c>
      <c r="BM287" s="24" t="s">
        <v>888</v>
      </c>
    </row>
    <row r="288" spans="2:65" s="11" customFormat="1" ht="13.5">
      <c r="B288" s="187"/>
      <c r="D288" s="188" t="s">
        <v>144</v>
      </c>
      <c r="E288" s="189" t="s">
        <v>5</v>
      </c>
      <c r="F288" s="190" t="s">
        <v>889</v>
      </c>
      <c r="H288" s="191">
        <v>303</v>
      </c>
      <c r="I288" s="192"/>
      <c r="L288" s="187"/>
      <c r="M288" s="193"/>
      <c r="N288" s="194"/>
      <c r="O288" s="194"/>
      <c r="P288" s="194"/>
      <c r="Q288" s="194"/>
      <c r="R288" s="194"/>
      <c r="S288" s="194"/>
      <c r="T288" s="195"/>
      <c r="AT288" s="189" t="s">
        <v>144</v>
      </c>
      <c r="AU288" s="189" t="s">
        <v>82</v>
      </c>
      <c r="AV288" s="11" t="s">
        <v>82</v>
      </c>
      <c r="AW288" s="11" t="s">
        <v>35</v>
      </c>
      <c r="AX288" s="11" t="s">
        <v>80</v>
      </c>
      <c r="AY288" s="189" t="s">
        <v>135</v>
      </c>
    </row>
    <row r="289" spans="2:65" s="12" customFormat="1" ht="13.5">
      <c r="B289" s="196"/>
      <c r="D289" s="188" t="s">
        <v>144</v>
      </c>
      <c r="E289" s="206" t="s">
        <v>5</v>
      </c>
      <c r="F289" s="207" t="s">
        <v>647</v>
      </c>
      <c r="H289" s="205" t="s">
        <v>5</v>
      </c>
      <c r="I289" s="201"/>
      <c r="L289" s="196"/>
      <c r="M289" s="202"/>
      <c r="N289" s="203"/>
      <c r="O289" s="203"/>
      <c r="P289" s="203"/>
      <c r="Q289" s="203"/>
      <c r="R289" s="203"/>
      <c r="S289" s="203"/>
      <c r="T289" s="204"/>
      <c r="AT289" s="205" t="s">
        <v>144</v>
      </c>
      <c r="AU289" s="205" t="s">
        <v>82</v>
      </c>
      <c r="AV289" s="12" t="s">
        <v>80</v>
      </c>
      <c r="AW289" s="12" t="s">
        <v>35</v>
      </c>
      <c r="AX289" s="12" t="s">
        <v>72</v>
      </c>
      <c r="AY289" s="205" t="s">
        <v>135</v>
      </c>
    </row>
    <row r="290" spans="2:65" s="10" customFormat="1" ht="29.85" customHeight="1">
      <c r="B290" s="160"/>
      <c r="D290" s="171" t="s">
        <v>71</v>
      </c>
      <c r="E290" s="172" t="s">
        <v>404</v>
      </c>
      <c r="F290" s="172" t="s">
        <v>405</v>
      </c>
      <c r="I290" s="163"/>
      <c r="J290" s="173">
        <f>BK290</f>
        <v>0</v>
      </c>
      <c r="L290" s="160"/>
      <c r="M290" s="165"/>
      <c r="N290" s="166"/>
      <c r="O290" s="166"/>
      <c r="P290" s="167">
        <f>SUM(P291:P295)</f>
        <v>0</v>
      </c>
      <c r="Q290" s="166"/>
      <c r="R290" s="167">
        <f>SUM(R291:R295)</f>
        <v>0</v>
      </c>
      <c r="S290" s="166"/>
      <c r="T290" s="168">
        <f>SUM(T291:T295)</f>
        <v>0</v>
      </c>
      <c r="AR290" s="161" t="s">
        <v>80</v>
      </c>
      <c r="AT290" s="169" t="s">
        <v>71</v>
      </c>
      <c r="AU290" s="169" t="s">
        <v>80</v>
      </c>
      <c r="AY290" s="161" t="s">
        <v>135</v>
      </c>
      <c r="BK290" s="170">
        <f>SUM(BK291:BK295)</f>
        <v>0</v>
      </c>
    </row>
    <row r="291" spans="2:65" s="1" customFormat="1" ht="22.5" customHeight="1">
      <c r="B291" s="174"/>
      <c r="C291" s="175" t="s">
        <v>890</v>
      </c>
      <c r="D291" s="175" t="s">
        <v>137</v>
      </c>
      <c r="E291" s="176" t="s">
        <v>407</v>
      </c>
      <c r="F291" s="177" t="s">
        <v>408</v>
      </c>
      <c r="G291" s="178" t="s">
        <v>217</v>
      </c>
      <c r="H291" s="179">
        <v>7.92</v>
      </c>
      <c r="I291" s="180"/>
      <c r="J291" s="181">
        <f>ROUND(I291*H291,2)</f>
        <v>0</v>
      </c>
      <c r="K291" s="177" t="s">
        <v>141</v>
      </c>
      <c r="L291" s="41"/>
      <c r="M291" s="182" t="s">
        <v>5</v>
      </c>
      <c r="N291" s="183" t="s">
        <v>43</v>
      </c>
      <c r="O291" s="42"/>
      <c r="P291" s="184">
        <f>O291*H291</f>
        <v>0</v>
      </c>
      <c r="Q291" s="184">
        <v>0</v>
      </c>
      <c r="R291" s="184">
        <f>Q291*H291</f>
        <v>0</v>
      </c>
      <c r="S291" s="184">
        <v>0</v>
      </c>
      <c r="T291" s="185">
        <f>S291*H291</f>
        <v>0</v>
      </c>
      <c r="AR291" s="24" t="s">
        <v>142</v>
      </c>
      <c r="AT291" s="24" t="s">
        <v>137</v>
      </c>
      <c r="AU291" s="24" t="s">
        <v>82</v>
      </c>
      <c r="AY291" s="24" t="s">
        <v>135</v>
      </c>
      <c r="BE291" s="186">
        <f>IF(N291="základní",J291,0)</f>
        <v>0</v>
      </c>
      <c r="BF291" s="186">
        <f>IF(N291="snížená",J291,0)</f>
        <v>0</v>
      </c>
      <c r="BG291" s="186">
        <f>IF(N291="zákl. přenesená",J291,0)</f>
        <v>0</v>
      </c>
      <c r="BH291" s="186">
        <f>IF(N291="sníž. přenesená",J291,0)</f>
        <v>0</v>
      </c>
      <c r="BI291" s="186">
        <f>IF(N291="nulová",J291,0)</f>
        <v>0</v>
      </c>
      <c r="BJ291" s="24" t="s">
        <v>80</v>
      </c>
      <c r="BK291" s="186">
        <f>ROUND(I291*H291,2)</f>
        <v>0</v>
      </c>
      <c r="BL291" s="24" t="s">
        <v>142</v>
      </c>
      <c r="BM291" s="24" t="s">
        <v>891</v>
      </c>
    </row>
    <row r="292" spans="2:65" s="1" customFormat="1" ht="22.5" customHeight="1">
      <c r="B292" s="174"/>
      <c r="C292" s="175" t="s">
        <v>892</v>
      </c>
      <c r="D292" s="175" t="s">
        <v>137</v>
      </c>
      <c r="E292" s="176" t="s">
        <v>411</v>
      </c>
      <c r="F292" s="177" t="s">
        <v>412</v>
      </c>
      <c r="G292" s="178" t="s">
        <v>217</v>
      </c>
      <c r="H292" s="179">
        <v>71.28</v>
      </c>
      <c r="I292" s="180"/>
      <c r="J292" s="181">
        <f>ROUND(I292*H292,2)</f>
        <v>0</v>
      </c>
      <c r="K292" s="177" t="s">
        <v>141</v>
      </c>
      <c r="L292" s="41"/>
      <c r="M292" s="182" t="s">
        <v>5</v>
      </c>
      <c r="N292" s="183" t="s">
        <v>43</v>
      </c>
      <c r="O292" s="42"/>
      <c r="P292" s="184">
        <f>O292*H292</f>
        <v>0</v>
      </c>
      <c r="Q292" s="184">
        <v>0</v>
      </c>
      <c r="R292" s="184">
        <f>Q292*H292</f>
        <v>0</v>
      </c>
      <c r="S292" s="184">
        <v>0</v>
      </c>
      <c r="T292" s="185">
        <f>S292*H292</f>
        <v>0</v>
      </c>
      <c r="AR292" s="24" t="s">
        <v>142</v>
      </c>
      <c r="AT292" s="24" t="s">
        <v>137</v>
      </c>
      <c r="AU292" s="24" t="s">
        <v>82</v>
      </c>
      <c r="AY292" s="24" t="s">
        <v>135</v>
      </c>
      <c r="BE292" s="186">
        <f>IF(N292="základní",J292,0)</f>
        <v>0</v>
      </c>
      <c r="BF292" s="186">
        <f>IF(N292="snížená",J292,0)</f>
        <v>0</v>
      </c>
      <c r="BG292" s="186">
        <f>IF(N292="zákl. přenesená",J292,0)</f>
        <v>0</v>
      </c>
      <c r="BH292" s="186">
        <f>IF(N292="sníž. přenesená",J292,0)</f>
        <v>0</v>
      </c>
      <c r="BI292" s="186">
        <f>IF(N292="nulová",J292,0)</f>
        <v>0</v>
      </c>
      <c r="BJ292" s="24" t="s">
        <v>80</v>
      </c>
      <c r="BK292" s="186">
        <f>ROUND(I292*H292,2)</f>
        <v>0</v>
      </c>
      <c r="BL292" s="24" t="s">
        <v>142</v>
      </c>
      <c r="BM292" s="24" t="s">
        <v>893</v>
      </c>
    </row>
    <row r="293" spans="2:65" s="11" customFormat="1" ht="13.5">
      <c r="B293" s="187"/>
      <c r="D293" s="197" t="s">
        <v>144</v>
      </c>
      <c r="F293" s="217" t="s">
        <v>894</v>
      </c>
      <c r="H293" s="218">
        <v>71.28</v>
      </c>
      <c r="I293" s="192"/>
      <c r="L293" s="187"/>
      <c r="M293" s="193"/>
      <c r="N293" s="194"/>
      <c r="O293" s="194"/>
      <c r="P293" s="194"/>
      <c r="Q293" s="194"/>
      <c r="R293" s="194"/>
      <c r="S293" s="194"/>
      <c r="T293" s="195"/>
      <c r="AT293" s="189" t="s">
        <v>144</v>
      </c>
      <c r="AU293" s="189" t="s">
        <v>82</v>
      </c>
      <c r="AV293" s="11" t="s">
        <v>82</v>
      </c>
      <c r="AW293" s="11" t="s">
        <v>6</v>
      </c>
      <c r="AX293" s="11" t="s">
        <v>80</v>
      </c>
      <c r="AY293" s="189" t="s">
        <v>135</v>
      </c>
    </row>
    <row r="294" spans="2:65" s="1" customFormat="1" ht="22.5" customHeight="1">
      <c r="B294" s="174"/>
      <c r="C294" s="175" t="s">
        <v>895</v>
      </c>
      <c r="D294" s="175" t="s">
        <v>137</v>
      </c>
      <c r="E294" s="176" t="s">
        <v>416</v>
      </c>
      <c r="F294" s="177" t="s">
        <v>417</v>
      </c>
      <c r="G294" s="178" t="s">
        <v>217</v>
      </c>
      <c r="H294" s="179">
        <v>7.92</v>
      </c>
      <c r="I294" s="180"/>
      <c r="J294" s="181">
        <f>ROUND(I294*H294,2)</f>
        <v>0</v>
      </c>
      <c r="K294" s="177" t="s">
        <v>141</v>
      </c>
      <c r="L294" s="41"/>
      <c r="M294" s="182" t="s">
        <v>5</v>
      </c>
      <c r="N294" s="183" t="s">
        <v>43</v>
      </c>
      <c r="O294" s="42"/>
      <c r="P294" s="184">
        <f>O294*H294</f>
        <v>0</v>
      </c>
      <c r="Q294" s="184">
        <v>0</v>
      </c>
      <c r="R294" s="184">
        <f>Q294*H294</f>
        <v>0</v>
      </c>
      <c r="S294" s="184">
        <v>0</v>
      </c>
      <c r="T294" s="185">
        <f>S294*H294</f>
        <v>0</v>
      </c>
      <c r="AR294" s="24" t="s">
        <v>142</v>
      </c>
      <c r="AT294" s="24" t="s">
        <v>137</v>
      </c>
      <c r="AU294" s="24" t="s">
        <v>82</v>
      </c>
      <c r="AY294" s="24" t="s">
        <v>135</v>
      </c>
      <c r="BE294" s="186">
        <f>IF(N294="základní",J294,0)</f>
        <v>0</v>
      </c>
      <c r="BF294" s="186">
        <f>IF(N294="snížená",J294,0)</f>
        <v>0</v>
      </c>
      <c r="BG294" s="186">
        <f>IF(N294="zákl. přenesená",J294,0)</f>
        <v>0</v>
      </c>
      <c r="BH294" s="186">
        <f>IF(N294="sníž. přenesená",J294,0)</f>
        <v>0</v>
      </c>
      <c r="BI294" s="186">
        <f>IF(N294="nulová",J294,0)</f>
        <v>0</v>
      </c>
      <c r="BJ294" s="24" t="s">
        <v>80</v>
      </c>
      <c r="BK294" s="186">
        <f>ROUND(I294*H294,2)</f>
        <v>0</v>
      </c>
      <c r="BL294" s="24" t="s">
        <v>142</v>
      </c>
      <c r="BM294" s="24" t="s">
        <v>896</v>
      </c>
    </row>
    <row r="295" spans="2:65" s="1" customFormat="1" ht="22.5" customHeight="1">
      <c r="B295" s="174"/>
      <c r="C295" s="175" t="s">
        <v>897</v>
      </c>
      <c r="D295" s="175" t="s">
        <v>137</v>
      </c>
      <c r="E295" s="176" t="s">
        <v>420</v>
      </c>
      <c r="F295" s="177" t="s">
        <v>421</v>
      </c>
      <c r="G295" s="178" t="s">
        <v>217</v>
      </c>
      <c r="H295" s="179">
        <v>7.92</v>
      </c>
      <c r="I295" s="180"/>
      <c r="J295" s="181">
        <f>ROUND(I295*H295,2)</f>
        <v>0</v>
      </c>
      <c r="K295" s="177" t="s">
        <v>141</v>
      </c>
      <c r="L295" s="41"/>
      <c r="M295" s="182" t="s">
        <v>5</v>
      </c>
      <c r="N295" s="183" t="s">
        <v>43</v>
      </c>
      <c r="O295" s="42"/>
      <c r="P295" s="184">
        <f>O295*H295</f>
        <v>0</v>
      </c>
      <c r="Q295" s="184">
        <v>0</v>
      </c>
      <c r="R295" s="184">
        <f>Q295*H295</f>
        <v>0</v>
      </c>
      <c r="S295" s="184">
        <v>0</v>
      </c>
      <c r="T295" s="185">
        <f>S295*H295</f>
        <v>0</v>
      </c>
      <c r="AR295" s="24" t="s">
        <v>142</v>
      </c>
      <c r="AT295" s="24" t="s">
        <v>137</v>
      </c>
      <c r="AU295" s="24" t="s">
        <v>82</v>
      </c>
      <c r="AY295" s="24" t="s">
        <v>135</v>
      </c>
      <c r="BE295" s="186">
        <f>IF(N295="základní",J295,0)</f>
        <v>0</v>
      </c>
      <c r="BF295" s="186">
        <f>IF(N295="snížená",J295,0)</f>
        <v>0</v>
      </c>
      <c r="BG295" s="186">
        <f>IF(N295="zákl. přenesená",J295,0)</f>
        <v>0</v>
      </c>
      <c r="BH295" s="186">
        <f>IF(N295="sníž. přenesená",J295,0)</f>
        <v>0</v>
      </c>
      <c r="BI295" s="186">
        <f>IF(N295="nulová",J295,0)</f>
        <v>0</v>
      </c>
      <c r="BJ295" s="24" t="s">
        <v>80</v>
      </c>
      <c r="BK295" s="186">
        <f>ROUND(I295*H295,2)</f>
        <v>0</v>
      </c>
      <c r="BL295" s="24" t="s">
        <v>142</v>
      </c>
      <c r="BM295" s="24" t="s">
        <v>898</v>
      </c>
    </row>
    <row r="296" spans="2:65" s="10" customFormat="1" ht="29.85" customHeight="1">
      <c r="B296" s="160"/>
      <c r="D296" s="171" t="s">
        <v>71</v>
      </c>
      <c r="E296" s="172" t="s">
        <v>423</v>
      </c>
      <c r="F296" s="172" t="s">
        <v>424</v>
      </c>
      <c r="I296" s="163"/>
      <c r="J296" s="173">
        <f>BK296</f>
        <v>0</v>
      </c>
      <c r="L296" s="160"/>
      <c r="M296" s="165"/>
      <c r="N296" s="166"/>
      <c r="O296" s="166"/>
      <c r="P296" s="167">
        <f>P297</f>
        <v>0</v>
      </c>
      <c r="Q296" s="166"/>
      <c r="R296" s="167">
        <f>R297</f>
        <v>0</v>
      </c>
      <c r="S296" s="166"/>
      <c r="T296" s="168">
        <f>T297</f>
        <v>0</v>
      </c>
      <c r="AR296" s="161" t="s">
        <v>80</v>
      </c>
      <c r="AT296" s="169" t="s">
        <v>71</v>
      </c>
      <c r="AU296" s="169" t="s">
        <v>80</v>
      </c>
      <c r="AY296" s="161" t="s">
        <v>135</v>
      </c>
      <c r="BK296" s="170">
        <f>BK297</f>
        <v>0</v>
      </c>
    </row>
    <row r="297" spans="2:65" s="1" customFormat="1" ht="44.25" customHeight="1">
      <c r="B297" s="174"/>
      <c r="C297" s="175" t="s">
        <v>899</v>
      </c>
      <c r="D297" s="175" t="s">
        <v>137</v>
      </c>
      <c r="E297" s="176" t="s">
        <v>426</v>
      </c>
      <c r="F297" s="177" t="s">
        <v>584</v>
      </c>
      <c r="G297" s="178" t="s">
        <v>217</v>
      </c>
      <c r="H297" s="179">
        <v>60.435000000000002</v>
      </c>
      <c r="I297" s="180"/>
      <c r="J297" s="181">
        <f>ROUND(I297*H297,2)</f>
        <v>0</v>
      </c>
      <c r="K297" s="177" t="s">
        <v>141</v>
      </c>
      <c r="L297" s="41"/>
      <c r="M297" s="182" t="s">
        <v>5</v>
      </c>
      <c r="N297" s="183" t="s">
        <v>43</v>
      </c>
      <c r="O297" s="42"/>
      <c r="P297" s="184">
        <f>O297*H297</f>
        <v>0</v>
      </c>
      <c r="Q297" s="184">
        <v>0</v>
      </c>
      <c r="R297" s="184">
        <f>Q297*H297</f>
        <v>0</v>
      </c>
      <c r="S297" s="184">
        <v>0</v>
      </c>
      <c r="T297" s="185">
        <f>S297*H297</f>
        <v>0</v>
      </c>
      <c r="AR297" s="24" t="s">
        <v>142</v>
      </c>
      <c r="AT297" s="24" t="s">
        <v>137</v>
      </c>
      <c r="AU297" s="24" t="s">
        <v>82</v>
      </c>
      <c r="AY297" s="24" t="s">
        <v>135</v>
      </c>
      <c r="BE297" s="186">
        <f>IF(N297="základní",J297,0)</f>
        <v>0</v>
      </c>
      <c r="BF297" s="186">
        <f>IF(N297="snížená",J297,0)</f>
        <v>0</v>
      </c>
      <c r="BG297" s="186">
        <f>IF(N297="zákl. přenesená",J297,0)</f>
        <v>0</v>
      </c>
      <c r="BH297" s="186">
        <f>IF(N297="sníž. přenesená",J297,0)</f>
        <v>0</v>
      </c>
      <c r="BI297" s="186">
        <f>IF(N297="nulová",J297,0)</f>
        <v>0</v>
      </c>
      <c r="BJ297" s="24" t="s">
        <v>80</v>
      </c>
      <c r="BK297" s="186">
        <f>ROUND(I297*H297,2)</f>
        <v>0</v>
      </c>
      <c r="BL297" s="24" t="s">
        <v>142</v>
      </c>
      <c r="BM297" s="24" t="s">
        <v>900</v>
      </c>
    </row>
    <row r="298" spans="2:65" s="10" customFormat="1" ht="37.35" customHeight="1">
      <c r="B298" s="160"/>
      <c r="D298" s="161" t="s">
        <v>71</v>
      </c>
      <c r="E298" s="162" t="s">
        <v>901</v>
      </c>
      <c r="F298" s="162" t="s">
        <v>902</v>
      </c>
      <c r="I298" s="163"/>
      <c r="J298" s="164">
        <f>BK298</f>
        <v>0</v>
      </c>
      <c r="L298" s="160"/>
      <c r="M298" s="165"/>
      <c r="N298" s="166"/>
      <c r="O298" s="166"/>
      <c r="P298" s="167">
        <f>P299</f>
        <v>0</v>
      </c>
      <c r="Q298" s="166"/>
      <c r="R298" s="167">
        <f>R299</f>
        <v>2E-3</v>
      </c>
      <c r="S298" s="166"/>
      <c r="T298" s="168">
        <f>T299</f>
        <v>0</v>
      </c>
      <c r="AR298" s="161" t="s">
        <v>82</v>
      </c>
      <c r="AT298" s="169" t="s">
        <v>71</v>
      </c>
      <c r="AU298" s="169" t="s">
        <v>72</v>
      </c>
      <c r="AY298" s="161" t="s">
        <v>135</v>
      </c>
      <c r="BK298" s="170">
        <f>BK299</f>
        <v>0</v>
      </c>
    </row>
    <row r="299" spans="2:65" s="10" customFormat="1" ht="19.899999999999999" customHeight="1">
      <c r="B299" s="160"/>
      <c r="D299" s="171" t="s">
        <v>71</v>
      </c>
      <c r="E299" s="172" t="s">
        <v>903</v>
      </c>
      <c r="F299" s="172" t="s">
        <v>904</v>
      </c>
      <c r="I299" s="163"/>
      <c r="J299" s="173">
        <f>BK299</f>
        <v>0</v>
      </c>
      <c r="L299" s="160"/>
      <c r="M299" s="165"/>
      <c r="N299" s="166"/>
      <c r="O299" s="166"/>
      <c r="P299" s="167">
        <f>SUM(P300:P303)</f>
        <v>0</v>
      </c>
      <c r="Q299" s="166"/>
      <c r="R299" s="167">
        <f>SUM(R300:R303)</f>
        <v>2E-3</v>
      </c>
      <c r="S299" s="166"/>
      <c r="T299" s="168">
        <f>SUM(T300:T303)</f>
        <v>0</v>
      </c>
      <c r="AR299" s="161" t="s">
        <v>82</v>
      </c>
      <c r="AT299" s="169" t="s">
        <v>71</v>
      </c>
      <c r="AU299" s="169" t="s">
        <v>80</v>
      </c>
      <c r="AY299" s="161" t="s">
        <v>135</v>
      </c>
      <c r="BK299" s="170">
        <f>SUM(BK300:BK303)</f>
        <v>0</v>
      </c>
    </row>
    <row r="300" spans="2:65" s="1" customFormat="1" ht="22.5" customHeight="1">
      <c r="B300" s="174"/>
      <c r="C300" s="175" t="s">
        <v>905</v>
      </c>
      <c r="D300" s="175" t="s">
        <v>137</v>
      </c>
      <c r="E300" s="176" t="s">
        <v>906</v>
      </c>
      <c r="F300" s="177" t="s">
        <v>907</v>
      </c>
      <c r="G300" s="178" t="s">
        <v>382</v>
      </c>
      <c r="H300" s="179">
        <v>1</v>
      </c>
      <c r="I300" s="180"/>
      <c r="J300" s="181">
        <f>ROUND(I300*H300,2)</f>
        <v>0</v>
      </c>
      <c r="K300" s="177" t="s">
        <v>5</v>
      </c>
      <c r="L300" s="41"/>
      <c r="M300" s="182" t="s">
        <v>5</v>
      </c>
      <c r="N300" s="183" t="s">
        <v>43</v>
      </c>
      <c r="O300" s="42"/>
      <c r="P300" s="184">
        <f>O300*H300</f>
        <v>0</v>
      </c>
      <c r="Q300" s="184">
        <v>2E-3</v>
      </c>
      <c r="R300" s="184">
        <f>Q300*H300</f>
        <v>2E-3</v>
      </c>
      <c r="S300" s="184">
        <v>0</v>
      </c>
      <c r="T300" s="185">
        <f>S300*H300</f>
        <v>0</v>
      </c>
      <c r="AR300" s="24" t="s">
        <v>219</v>
      </c>
      <c r="AT300" s="24" t="s">
        <v>137</v>
      </c>
      <c r="AU300" s="24" t="s">
        <v>82</v>
      </c>
      <c r="AY300" s="24" t="s">
        <v>135</v>
      </c>
      <c r="BE300" s="186">
        <f>IF(N300="základní",J300,0)</f>
        <v>0</v>
      </c>
      <c r="BF300" s="186">
        <f>IF(N300="snížená",J300,0)</f>
        <v>0</v>
      </c>
      <c r="BG300" s="186">
        <f>IF(N300="zákl. přenesená",J300,0)</f>
        <v>0</v>
      </c>
      <c r="BH300" s="186">
        <f>IF(N300="sníž. přenesená",J300,0)</f>
        <v>0</v>
      </c>
      <c r="BI300" s="186">
        <f>IF(N300="nulová",J300,0)</f>
        <v>0</v>
      </c>
      <c r="BJ300" s="24" t="s">
        <v>80</v>
      </c>
      <c r="BK300" s="186">
        <f>ROUND(I300*H300,2)</f>
        <v>0</v>
      </c>
      <c r="BL300" s="24" t="s">
        <v>219</v>
      </c>
      <c r="BM300" s="24" t="s">
        <v>908</v>
      </c>
    </row>
    <row r="301" spans="2:65" s="11" customFormat="1" ht="13.5">
      <c r="B301" s="187"/>
      <c r="D301" s="188" t="s">
        <v>144</v>
      </c>
      <c r="E301" s="189" t="s">
        <v>5</v>
      </c>
      <c r="F301" s="190" t="s">
        <v>80</v>
      </c>
      <c r="H301" s="191">
        <v>1</v>
      </c>
      <c r="I301" s="192"/>
      <c r="L301" s="187"/>
      <c r="M301" s="193"/>
      <c r="N301" s="194"/>
      <c r="O301" s="194"/>
      <c r="P301" s="194"/>
      <c r="Q301" s="194"/>
      <c r="R301" s="194"/>
      <c r="S301" s="194"/>
      <c r="T301" s="195"/>
      <c r="AT301" s="189" t="s">
        <v>144</v>
      </c>
      <c r="AU301" s="189" t="s">
        <v>82</v>
      </c>
      <c r="AV301" s="11" t="s">
        <v>82</v>
      </c>
      <c r="AW301" s="11" t="s">
        <v>35</v>
      </c>
      <c r="AX301" s="11" t="s">
        <v>80</v>
      </c>
      <c r="AY301" s="189" t="s">
        <v>135</v>
      </c>
    </row>
    <row r="302" spans="2:65" s="12" customFormat="1" ht="13.5">
      <c r="B302" s="196"/>
      <c r="D302" s="197" t="s">
        <v>144</v>
      </c>
      <c r="E302" s="198" t="s">
        <v>5</v>
      </c>
      <c r="F302" s="199" t="s">
        <v>647</v>
      </c>
      <c r="H302" s="200" t="s">
        <v>5</v>
      </c>
      <c r="I302" s="201"/>
      <c r="L302" s="196"/>
      <c r="M302" s="202"/>
      <c r="N302" s="203"/>
      <c r="O302" s="203"/>
      <c r="P302" s="203"/>
      <c r="Q302" s="203"/>
      <c r="R302" s="203"/>
      <c r="S302" s="203"/>
      <c r="T302" s="204"/>
      <c r="AT302" s="205" t="s">
        <v>144</v>
      </c>
      <c r="AU302" s="205" t="s">
        <v>82</v>
      </c>
      <c r="AV302" s="12" t="s">
        <v>80</v>
      </c>
      <c r="AW302" s="12" t="s">
        <v>35</v>
      </c>
      <c r="AX302" s="12" t="s">
        <v>72</v>
      </c>
      <c r="AY302" s="205" t="s">
        <v>135</v>
      </c>
    </row>
    <row r="303" spans="2:65" s="1" customFormat="1" ht="22.5" customHeight="1">
      <c r="B303" s="174"/>
      <c r="C303" s="175" t="s">
        <v>909</v>
      </c>
      <c r="D303" s="175" t="s">
        <v>137</v>
      </c>
      <c r="E303" s="176" t="s">
        <v>910</v>
      </c>
      <c r="F303" s="177" t="s">
        <v>911</v>
      </c>
      <c r="G303" s="178" t="s">
        <v>912</v>
      </c>
      <c r="H303" s="245"/>
      <c r="I303" s="180"/>
      <c r="J303" s="181">
        <f>ROUND(I303*H303,2)</f>
        <v>0</v>
      </c>
      <c r="K303" s="177" t="s">
        <v>141</v>
      </c>
      <c r="L303" s="41"/>
      <c r="M303" s="182" t="s">
        <v>5</v>
      </c>
      <c r="N303" s="238" t="s">
        <v>43</v>
      </c>
      <c r="O303" s="239"/>
      <c r="P303" s="240">
        <f>O303*H303</f>
        <v>0</v>
      </c>
      <c r="Q303" s="240">
        <v>0</v>
      </c>
      <c r="R303" s="240">
        <f>Q303*H303</f>
        <v>0</v>
      </c>
      <c r="S303" s="240">
        <v>0</v>
      </c>
      <c r="T303" s="241">
        <f>S303*H303</f>
        <v>0</v>
      </c>
      <c r="AR303" s="24" t="s">
        <v>219</v>
      </c>
      <c r="AT303" s="24" t="s">
        <v>137</v>
      </c>
      <c r="AU303" s="24" t="s">
        <v>82</v>
      </c>
      <c r="AY303" s="24" t="s">
        <v>135</v>
      </c>
      <c r="BE303" s="186">
        <f>IF(N303="základní",J303,0)</f>
        <v>0</v>
      </c>
      <c r="BF303" s="186">
        <f>IF(N303="snížená",J303,0)</f>
        <v>0</v>
      </c>
      <c r="BG303" s="186">
        <f>IF(N303="zákl. přenesená",J303,0)</f>
        <v>0</v>
      </c>
      <c r="BH303" s="186">
        <f>IF(N303="sníž. přenesená",J303,0)</f>
        <v>0</v>
      </c>
      <c r="BI303" s="186">
        <f>IF(N303="nulová",J303,0)</f>
        <v>0</v>
      </c>
      <c r="BJ303" s="24" t="s">
        <v>80</v>
      </c>
      <c r="BK303" s="186">
        <f>ROUND(I303*H303,2)</f>
        <v>0</v>
      </c>
      <c r="BL303" s="24" t="s">
        <v>219</v>
      </c>
      <c r="BM303" s="24" t="s">
        <v>913</v>
      </c>
    </row>
    <row r="304" spans="2:65" s="1" customFormat="1" ht="6.95" customHeight="1">
      <c r="B304" s="56"/>
      <c r="C304" s="57"/>
      <c r="D304" s="57"/>
      <c r="E304" s="57"/>
      <c r="F304" s="57"/>
      <c r="G304" s="57"/>
      <c r="H304" s="57"/>
      <c r="I304" s="127"/>
      <c r="J304" s="57"/>
      <c r="K304" s="57"/>
      <c r="L304" s="41"/>
    </row>
  </sheetData>
  <autoFilter ref="C85:K303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4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98</v>
      </c>
      <c r="G1" s="368" t="s">
        <v>99</v>
      </c>
      <c r="H1" s="368"/>
      <c r="I1" s="103"/>
      <c r="J1" s="102" t="s">
        <v>100</v>
      </c>
      <c r="K1" s="101" t="s">
        <v>101</v>
      </c>
      <c r="L1" s="102" t="s">
        <v>102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9" t="s">
        <v>8</v>
      </c>
      <c r="M2" s="360"/>
      <c r="N2" s="360"/>
      <c r="O2" s="360"/>
      <c r="P2" s="360"/>
      <c r="Q2" s="360"/>
      <c r="R2" s="360"/>
      <c r="S2" s="360"/>
      <c r="T2" s="360"/>
      <c r="U2" s="360"/>
      <c r="V2" s="360"/>
      <c r="AT2" s="24" t="s">
        <v>94</v>
      </c>
    </row>
    <row r="3" spans="1:70" ht="6.95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103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>
      <c r="B6" s="28"/>
      <c r="C6" s="29"/>
      <c r="D6" s="37" t="s">
        <v>19</v>
      </c>
      <c r="E6" s="29"/>
      <c r="F6" s="29"/>
      <c r="G6" s="29"/>
      <c r="H6" s="29"/>
      <c r="I6" s="105"/>
      <c r="J6" s="29"/>
      <c r="K6" s="31"/>
    </row>
    <row r="7" spans="1:70" ht="22.5" customHeight="1">
      <c r="B7" s="28"/>
      <c r="C7" s="29"/>
      <c r="D7" s="29"/>
      <c r="E7" s="361" t="str">
        <f>'Rekapitulace stavby'!K6</f>
        <v>Kostelec nad Orlicí - Projekt pro výstavbu a opravu komunikace Erbenova, Na Spojce a Tůmova</v>
      </c>
      <c r="F7" s="362"/>
      <c r="G7" s="362"/>
      <c r="H7" s="362"/>
      <c r="I7" s="105"/>
      <c r="J7" s="29"/>
      <c r="K7" s="31"/>
    </row>
    <row r="8" spans="1:70" s="1" customFormat="1">
      <c r="B8" s="41"/>
      <c r="C8" s="42"/>
      <c r="D8" s="37" t="s">
        <v>104</v>
      </c>
      <c r="E8" s="42"/>
      <c r="F8" s="42"/>
      <c r="G8" s="42"/>
      <c r="H8" s="42"/>
      <c r="I8" s="106"/>
      <c r="J8" s="42"/>
      <c r="K8" s="45"/>
    </row>
    <row r="9" spans="1:70" s="1" customFormat="1" ht="36.950000000000003" customHeight="1">
      <c r="B9" s="41"/>
      <c r="C9" s="42"/>
      <c r="D9" s="42"/>
      <c r="E9" s="363" t="s">
        <v>914</v>
      </c>
      <c r="F9" s="364"/>
      <c r="G9" s="364"/>
      <c r="H9" s="364"/>
      <c r="I9" s="106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5</v>
      </c>
      <c r="G11" s="42"/>
      <c r="H11" s="42"/>
      <c r="I11" s="107" t="s">
        <v>22</v>
      </c>
      <c r="J11" s="35" t="s">
        <v>5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07" t="s">
        <v>25</v>
      </c>
      <c r="J12" s="108" t="str">
        <f>'Rekapitulace stavby'!AN8</f>
        <v>10. 11. 2017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07" t="s">
        <v>28</v>
      </c>
      <c r="J14" s="35" t="s">
        <v>5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07" t="s">
        <v>30</v>
      </c>
      <c r="J15" s="35" t="s">
        <v>5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07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7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07" t="s">
        <v>28</v>
      </c>
      <c r="J20" s="35" t="s">
        <v>5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07" t="s">
        <v>30</v>
      </c>
      <c r="J21" s="35" t="s">
        <v>5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06"/>
      <c r="J23" s="42"/>
      <c r="K23" s="45"/>
    </row>
    <row r="24" spans="2:11" s="6" customFormat="1" ht="22.5" customHeight="1">
      <c r="B24" s="109"/>
      <c r="C24" s="110"/>
      <c r="D24" s="110"/>
      <c r="E24" s="331" t="s">
        <v>5</v>
      </c>
      <c r="F24" s="331"/>
      <c r="G24" s="331"/>
      <c r="H24" s="331"/>
      <c r="I24" s="111"/>
      <c r="J24" s="110"/>
      <c r="K24" s="112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38</v>
      </c>
      <c r="E27" s="42"/>
      <c r="F27" s="42"/>
      <c r="G27" s="42"/>
      <c r="H27" s="42"/>
      <c r="I27" s="106"/>
      <c r="J27" s="116">
        <f>ROUND(J82,2)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17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18">
        <f>ROUND(SUM(BE82:BE242), 2)</f>
        <v>0</v>
      </c>
      <c r="G30" s="42"/>
      <c r="H30" s="42"/>
      <c r="I30" s="119">
        <v>0.21</v>
      </c>
      <c r="J30" s="118">
        <f>ROUND(ROUND((SUM(BE82:BE242)),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18">
        <f>ROUND(SUM(BF82:BF242), 2)</f>
        <v>0</v>
      </c>
      <c r="G31" s="42"/>
      <c r="H31" s="42"/>
      <c r="I31" s="119">
        <v>0.15</v>
      </c>
      <c r="J31" s="118">
        <f>ROUND(ROUND((SUM(BF82:BF242)),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18">
        <f>ROUND(SUM(BG82:BG242),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18">
        <f>ROUND(SUM(BH82:BH242),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18">
        <f>ROUND(SUM(BI82:BI242),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48</v>
      </c>
      <c r="E36" s="71"/>
      <c r="F36" s="71"/>
      <c r="G36" s="122" t="s">
        <v>49</v>
      </c>
      <c r="H36" s="123" t="s">
        <v>50</v>
      </c>
      <c r="I36" s="124"/>
      <c r="J36" s="125">
        <f>SUM(J27:J34)</f>
        <v>0</v>
      </c>
      <c r="K36" s="126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50000000000003" customHeight="1">
      <c r="B42" s="41"/>
      <c r="C42" s="30" t="s">
        <v>106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5" customHeight="1">
      <c r="B44" s="41"/>
      <c r="C44" s="37" t="s">
        <v>19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22.5" customHeight="1">
      <c r="B45" s="41"/>
      <c r="C45" s="42"/>
      <c r="D45" s="42"/>
      <c r="E45" s="361" t="str">
        <f>E7</f>
        <v>Kostelec nad Orlicí - Projekt pro výstavbu a opravu komunikace Erbenova, Na Spojce a Tůmova</v>
      </c>
      <c r="F45" s="362"/>
      <c r="G45" s="362"/>
      <c r="H45" s="362"/>
      <c r="I45" s="106"/>
      <c r="J45" s="42"/>
      <c r="K45" s="45"/>
    </row>
    <row r="46" spans="2:11" s="1" customFormat="1" ht="14.45" customHeight="1">
      <c r="B46" s="41"/>
      <c r="C46" s="37" t="s">
        <v>104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23.25" customHeight="1">
      <c r="B47" s="41"/>
      <c r="C47" s="42"/>
      <c r="D47" s="42"/>
      <c r="E47" s="363" t="str">
        <f>E9</f>
        <v>SO 305 - Vodovod - ul.Na Spojce</v>
      </c>
      <c r="F47" s="364"/>
      <c r="G47" s="364"/>
      <c r="H47" s="364"/>
      <c r="I47" s="106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 xml:space="preserve">Kostelec nad Orlicí </v>
      </c>
      <c r="G49" s="42"/>
      <c r="H49" s="42"/>
      <c r="I49" s="107" t="s">
        <v>25</v>
      </c>
      <c r="J49" s="108" t="str">
        <f>IF(J12="","",J12)</f>
        <v>10. 11. 2017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Město Kostelec nad Orlicí, Palackého náměstí 38</v>
      </c>
      <c r="G51" s="42"/>
      <c r="H51" s="42"/>
      <c r="I51" s="107" t="s">
        <v>33</v>
      </c>
      <c r="J51" s="35" t="str">
        <f>E21</f>
        <v>Luboš Bartoš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06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107</v>
      </c>
      <c r="D54" s="120"/>
      <c r="E54" s="120"/>
      <c r="F54" s="120"/>
      <c r="G54" s="120"/>
      <c r="H54" s="120"/>
      <c r="I54" s="131"/>
      <c r="J54" s="132" t="s">
        <v>108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109</v>
      </c>
      <c r="D56" s="42"/>
      <c r="E56" s="42"/>
      <c r="F56" s="42"/>
      <c r="G56" s="42"/>
      <c r="H56" s="42"/>
      <c r="I56" s="106"/>
      <c r="J56" s="116">
        <f>J82</f>
        <v>0</v>
      </c>
      <c r="K56" s="45"/>
      <c r="AU56" s="24" t="s">
        <v>110</v>
      </c>
    </row>
    <row r="57" spans="2:47" s="7" customFormat="1" ht="24.95" customHeight="1">
      <c r="B57" s="135"/>
      <c r="C57" s="136"/>
      <c r="D57" s="137" t="s">
        <v>430</v>
      </c>
      <c r="E57" s="138"/>
      <c r="F57" s="138"/>
      <c r="G57" s="138"/>
      <c r="H57" s="138"/>
      <c r="I57" s="139"/>
      <c r="J57" s="140">
        <f>J83</f>
        <v>0</v>
      </c>
      <c r="K57" s="141"/>
    </row>
    <row r="58" spans="2:47" s="8" customFormat="1" ht="19.899999999999999" customHeight="1">
      <c r="B58" s="142"/>
      <c r="C58" s="143"/>
      <c r="D58" s="144" t="s">
        <v>431</v>
      </c>
      <c r="E58" s="145"/>
      <c r="F58" s="145"/>
      <c r="G58" s="145"/>
      <c r="H58" s="145"/>
      <c r="I58" s="146"/>
      <c r="J58" s="147">
        <f>J84</f>
        <v>0</v>
      </c>
      <c r="K58" s="148"/>
    </row>
    <row r="59" spans="2:47" s="8" customFormat="1" ht="14.85" customHeight="1">
      <c r="B59" s="142"/>
      <c r="C59" s="143"/>
      <c r="D59" s="144" t="s">
        <v>432</v>
      </c>
      <c r="E59" s="145"/>
      <c r="F59" s="145"/>
      <c r="G59" s="145"/>
      <c r="H59" s="145"/>
      <c r="I59" s="146"/>
      <c r="J59" s="147">
        <f>J152</f>
        <v>0</v>
      </c>
      <c r="K59" s="148"/>
    </row>
    <row r="60" spans="2:47" s="8" customFormat="1" ht="19.899999999999999" customHeight="1">
      <c r="B60" s="142"/>
      <c r="C60" s="143"/>
      <c r="D60" s="144" t="s">
        <v>115</v>
      </c>
      <c r="E60" s="145"/>
      <c r="F60" s="145"/>
      <c r="G60" s="145"/>
      <c r="H60" s="145"/>
      <c r="I60" s="146"/>
      <c r="J60" s="147">
        <f>J156</f>
        <v>0</v>
      </c>
      <c r="K60" s="148"/>
    </row>
    <row r="61" spans="2:47" s="8" customFormat="1" ht="19.899999999999999" customHeight="1">
      <c r="B61" s="142"/>
      <c r="C61" s="143"/>
      <c r="D61" s="144" t="s">
        <v>640</v>
      </c>
      <c r="E61" s="145"/>
      <c r="F61" s="145"/>
      <c r="G61" s="145"/>
      <c r="H61" s="145"/>
      <c r="I61" s="146"/>
      <c r="J61" s="147">
        <f>J169</f>
        <v>0</v>
      </c>
      <c r="K61" s="148"/>
    </row>
    <row r="62" spans="2:47" s="8" customFormat="1" ht="19.899999999999999" customHeight="1">
      <c r="B62" s="142"/>
      <c r="C62" s="143"/>
      <c r="D62" s="144" t="s">
        <v>118</v>
      </c>
      <c r="E62" s="145"/>
      <c r="F62" s="145"/>
      <c r="G62" s="145"/>
      <c r="H62" s="145"/>
      <c r="I62" s="146"/>
      <c r="J62" s="147">
        <f>J241</f>
        <v>0</v>
      </c>
      <c r="K62" s="148"/>
    </row>
    <row r="63" spans="2:47" s="1" customFormat="1" ht="21.75" customHeight="1">
      <c r="B63" s="41"/>
      <c r="C63" s="42"/>
      <c r="D63" s="42"/>
      <c r="E63" s="42"/>
      <c r="F63" s="42"/>
      <c r="G63" s="42"/>
      <c r="H63" s="42"/>
      <c r="I63" s="106"/>
      <c r="J63" s="42"/>
      <c r="K63" s="45"/>
    </row>
    <row r="64" spans="2:47" s="1" customFormat="1" ht="6.95" customHeight="1">
      <c r="B64" s="56"/>
      <c r="C64" s="57"/>
      <c r="D64" s="57"/>
      <c r="E64" s="57"/>
      <c r="F64" s="57"/>
      <c r="G64" s="57"/>
      <c r="H64" s="57"/>
      <c r="I64" s="127"/>
      <c r="J64" s="57"/>
      <c r="K64" s="58"/>
    </row>
    <row r="68" spans="2:12" s="1" customFormat="1" ht="6.95" customHeight="1">
      <c r="B68" s="59"/>
      <c r="C68" s="60"/>
      <c r="D68" s="60"/>
      <c r="E68" s="60"/>
      <c r="F68" s="60"/>
      <c r="G68" s="60"/>
      <c r="H68" s="60"/>
      <c r="I68" s="128"/>
      <c r="J68" s="60"/>
      <c r="K68" s="60"/>
      <c r="L68" s="41"/>
    </row>
    <row r="69" spans="2:12" s="1" customFormat="1" ht="36.950000000000003" customHeight="1">
      <c r="B69" s="41"/>
      <c r="C69" s="61" t="s">
        <v>119</v>
      </c>
      <c r="L69" s="41"/>
    </row>
    <row r="70" spans="2:12" s="1" customFormat="1" ht="6.95" customHeight="1">
      <c r="B70" s="41"/>
      <c r="L70" s="41"/>
    </row>
    <row r="71" spans="2:12" s="1" customFormat="1" ht="14.45" customHeight="1">
      <c r="B71" s="41"/>
      <c r="C71" s="63" t="s">
        <v>19</v>
      </c>
      <c r="L71" s="41"/>
    </row>
    <row r="72" spans="2:12" s="1" customFormat="1" ht="22.5" customHeight="1">
      <c r="B72" s="41"/>
      <c r="E72" s="365" t="str">
        <f>E7</f>
        <v>Kostelec nad Orlicí - Projekt pro výstavbu a opravu komunikace Erbenova, Na Spojce a Tůmova</v>
      </c>
      <c r="F72" s="366"/>
      <c r="G72" s="366"/>
      <c r="H72" s="366"/>
      <c r="L72" s="41"/>
    </row>
    <row r="73" spans="2:12" s="1" customFormat="1" ht="14.45" customHeight="1">
      <c r="B73" s="41"/>
      <c r="C73" s="63" t="s">
        <v>104</v>
      </c>
      <c r="L73" s="41"/>
    </row>
    <row r="74" spans="2:12" s="1" customFormat="1" ht="23.25" customHeight="1">
      <c r="B74" s="41"/>
      <c r="E74" s="342" t="str">
        <f>E9</f>
        <v>SO 305 - Vodovod - ul.Na Spojce</v>
      </c>
      <c r="F74" s="367"/>
      <c r="G74" s="367"/>
      <c r="H74" s="367"/>
      <c r="L74" s="41"/>
    </row>
    <row r="75" spans="2:12" s="1" customFormat="1" ht="6.95" customHeight="1">
      <c r="B75" s="41"/>
      <c r="L75" s="41"/>
    </row>
    <row r="76" spans="2:12" s="1" customFormat="1" ht="18" customHeight="1">
      <c r="B76" s="41"/>
      <c r="C76" s="63" t="s">
        <v>23</v>
      </c>
      <c r="F76" s="149" t="str">
        <f>F12</f>
        <v xml:space="preserve">Kostelec nad Orlicí </v>
      </c>
      <c r="I76" s="150" t="s">
        <v>25</v>
      </c>
      <c r="J76" s="67" t="str">
        <f>IF(J12="","",J12)</f>
        <v>10. 11. 2017</v>
      </c>
      <c r="L76" s="41"/>
    </row>
    <row r="77" spans="2:12" s="1" customFormat="1" ht="6.95" customHeight="1">
      <c r="B77" s="41"/>
      <c r="L77" s="41"/>
    </row>
    <row r="78" spans="2:12" s="1" customFormat="1">
      <c r="B78" s="41"/>
      <c r="C78" s="63" t="s">
        <v>27</v>
      </c>
      <c r="F78" s="149" t="str">
        <f>E15</f>
        <v>Město Kostelec nad Orlicí, Palackého náměstí 38</v>
      </c>
      <c r="I78" s="150" t="s">
        <v>33</v>
      </c>
      <c r="J78" s="149" t="str">
        <f>E21</f>
        <v>Luboš Bartoš</v>
      </c>
      <c r="L78" s="41"/>
    </row>
    <row r="79" spans="2:12" s="1" customFormat="1" ht="14.45" customHeight="1">
      <c r="B79" s="41"/>
      <c r="C79" s="63" t="s">
        <v>31</v>
      </c>
      <c r="F79" s="149" t="str">
        <f>IF(E18="","",E18)</f>
        <v/>
      </c>
      <c r="L79" s="41"/>
    </row>
    <row r="80" spans="2:12" s="1" customFormat="1" ht="10.35" customHeight="1">
      <c r="B80" s="41"/>
      <c r="L80" s="41"/>
    </row>
    <row r="81" spans="2:65" s="9" customFormat="1" ht="29.25" customHeight="1">
      <c r="B81" s="151"/>
      <c r="C81" s="152" t="s">
        <v>120</v>
      </c>
      <c r="D81" s="153" t="s">
        <v>57</v>
      </c>
      <c r="E81" s="153" t="s">
        <v>53</v>
      </c>
      <c r="F81" s="153" t="s">
        <v>121</v>
      </c>
      <c r="G81" s="153" t="s">
        <v>122</v>
      </c>
      <c r="H81" s="153" t="s">
        <v>123</v>
      </c>
      <c r="I81" s="154" t="s">
        <v>124</v>
      </c>
      <c r="J81" s="153" t="s">
        <v>108</v>
      </c>
      <c r="K81" s="155" t="s">
        <v>125</v>
      </c>
      <c r="L81" s="151"/>
      <c r="M81" s="73" t="s">
        <v>126</v>
      </c>
      <c r="N81" s="74" t="s">
        <v>42</v>
      </c>
      <c r="O81" s="74" t="s">
        <v>127</v>
      </c>
      <c r="P81" s="74" t="s">
        <v>128</v>
      </c>
      <c r="Q81" s="74" t="s">
        <v>129</v>
      </c>
      <c r="R81" s="74" t="s">
        <v>130</v>
      </c>
      <c r="S81" s="74" t="s">
        <v>131</v>
      </c>
      <c r="T81" s="75" t="s">
        <v>132</v>
      </c>
    </row>
    <row r="82" spans="2:65" s="1" customFormat="1" ht="29.25" customHeight="1">
      <c r="B82" s="41"/>
      <c r="C82" s="77" t="s">
        <v>109</v>
      </c>
      <c r="J82" s="156">
        <f>BK82</f>
        <v>0</v>
      </c>
      <c r="L82" s="41"/>
      <c r="M82" s="76"/>
      <c r="N82" s="68"/>
      <c r="O82" s="68"/>
      <c r="P82" s="157">
        <f>P83</f>
        <v>0</v>
      </c>
      <c r="Q82" s="68"/>
      <c r="R82" s="157">
        <f>R83</f>
        <v>11.033545650000001</v>
      </c>
      <c r="S82" s="68"/>
      <c r="T82" s="158">
        <f>T83</f>
        <v>0</v>
      </c>
      <c r="AT82" s="24" t="s">
        <v>71</v>
      </c>
      <c r="AU82" s="24" t="s">
        <v>110</v>
      </c>
      <c r="BK82" s="159">
        <f>BK83</f>
        <v>0</v>
      </c>
    </row>
    <row r="83" spans="2:65" s="10" customFormat="1" ht="37.35" customHeight="1">
      <c r="B83" s="160"/>
      <c r="D83" s="161" t="s">
        <v>71</v>
      </c>
      <c r="E83" s="162" t="s">
        <v>133</v>
      </c>
      <c r="F83" s="162" t="s">
        <v>433</v>
      </c>
      <c r="I83" s="163"/>
      <c r="J83" s="164">
        <f>BK83</f>
        <v>0</v>
      </c>
      <c r="L83" s="160"/>
      <c r="M83" s="165"/>
      <c r="N83" s="166"/>
      <c r="O83" s="166"/>
      <c r="P83" s="167">
        <f>P84+P156+P169+P241</f>
        <v>0</v>
      </c>
      <c r="Q83" s="166"/>
      <c r="R83" s="167">
        <f>R84+R156+R169+R241</f>
        <v>11.033545650000001</v>
      </c>
      <c r="S83" s="166"/>
      <c r="T83" s="168">
        <f>T84+T156+T169+T241</f>
        <v>0</v>
      </c>
      <c r="AR83" s="161" t="s">
        <v>80</v>
      </c>
      <c r="AT83" s="169" t="s">
        <v>71</v>
      </c>
      <c r="AU83" s="169" t="s">
        <v>72</v>
      </c>
      <c r="AY83" s="161" t="s">
        <v>135</v>
      </c>
      <c r="BK83" s="170">
        <f>BK84+BK156+BK169+BK241</f>
        <v>0</v>
      </c>
    </row>
    <row r="84" spans="2:65" s="10" customFormat="1" ht="19.899999999999999" customHeight="1">
      <c r="B84" s="160"/>
      <c r="D84" s="171" t="s">
        <v>71</v>
      </c>
      <c r="E84" s="172" t="s">
        <v>80</v>
      </c>
      <c r="F84" s="172" t="s">
        <v>434</v>
      </c>
      <c r="I84" s="163"/>
      <c r="J84" s="173">
        <f>BK84</f>
        <v>0</v>
      </c>
      <c r="L84" s="160"/>
      <c r="M84" s="165"/>
      <c r="N84" s="166"/>
      <c r="O84" s="166"/>
      <c r="P84" s="167">
        <f>P85+SUM(P86:P152)</f>
        <v>0</v>
      </c>
      <c r="Q84" s="166"/>
      <c r="R84" s="167">
        <f>R85+SUM(R86:R152)</f>
        <v>0.24657600000000005</v>
      </c>
      <c r="S84" s="166"/>
      <c r="T84" s="168">
        <f>T85+SUM(T86:T152)</f>
        <v>0</v>
      </c>
      <c r="AR84" s="161" t="s">
        <v>80</v>
      </c>
      <c r="AT84" s="169" t="s">
        <v>71</v>
      </c>
      <c r="AU84" s="169" t="s">
        <v>80</v>
      </c>
      <c r="AY84" s="161" t="s">
        <v>135</v>
      </c>
      <c r="BK84" s="170">
        <f>BK85+SUM(BK86:BK152)</f>
        <v>0</v>
      </c>
    </row>
    <row r="85" spans="2:65" s="1" customFormat="1" ht="57" customHeight="1">
      <c r="B85" s="174"/>
      <c r="C85" s="175" t="s">
        <v>80</v>
      </c>
      <c r="D85" s="175" t="s">
        <v>137</v>
      </c>
      <c r="E85" s="176" t="s">
        <v>643</v>
      </c>
      <c r="F85" s="177" t="s">
        <v>644</v>
      </c>
      <c r="G85" s="178" t="s">
        <v>257</v>
      </c>
      <c r="H85" s="179">
        <v>0.9</v>
      </c>
      <c r="I85" s="180"/>
      <c r="J85" s="181">
        <f>ROUND(I85*H85,2)</f>
        <v>0</v>
      </c>
      <c r="K85" s="177" t="s">
        <v>141</v>
      </c>
      <c r="L85" s="41"/>
      <c r="M85" s="182" t="s">
        <v>5</v>
      </c>
      <c r="N85" s="183" t="s">
        <v>43</v>
      </c>
      <c r="O85" s="42"/>
      <c r="P85" s="184">
        <f>O85*H85</f>
        <v>0</v>
      </c>
      <c r="Q85" s="184">
        <v>8.6800000000000002E-3</v>
      </c>
      <c r="R85" s="184">
        <f>Q85*H85</f>
        <v>7.8120000000000004E-3</v>
      </c>
      <c r="S85" s="184">
        <v>0</v>
      </c>
      <c r="T85" s="185">
        <f>S85*H85</f>
        <v>0</v>
      </c>
      <c r="AR85" s="24" t="s">
        <v>142</v>
      </c>
      <c r="AT85" s="24" t="s">
        <v>137</v>
      </c>
      <c r="AU85" s="24" t="s">
        <v>82</v>
      </c>
      <c r="AY85" s="24" t="s">
        <v>135</v>
      </c>
      <c r="BE85" s="186">
        <f>IF(N85="základní",J85,0)</f>
        <v>0</v>
      </c>
      <c r="BF85" s="186">
        <f>IF(N85="snížená",J85,0)</f>
        <v>0</v>
      </c>
      <c r="BG85" s="186">
        <f>IF(N85="zákl. přenesená",J85,0)</f>
        <v>0</v>
      </c>
      <c r="BH85" s="186">
        <f>IF(N85="sníž. přenesená",J85,0)</f>
        <v>0</v>
      </c>
      <c r="BI85" s="186">
        <f>IF(N85="nulová",J85,0)</f>
        <v>0</v>
      </c>
      <c r="BJ85" s="24" t="s">
        <v>80</v>
      </c>
      <c r="BK85" s="186">
        <f>ROUND(I85*H85,2)</f>
        <v>0</v>
      </c>
      <c r="BL85" s="24" t="s">
        <v>142</v>
      </c>
      <c r="BM85" s="24" t="s">
        <v>645</v>
      </c>
    </row>
    <row r="86" spans="2:65" s="11" customFormat="1" ht="13.5">
      <c r="B86" s="187"/>
      <c r="D86" s="188" t="s">
        <v>144</v>
      </c>
      <c r="E86" s="189" t="s">
        <v>5</v>
      </c>
      <c r="F86" s="190" t="s">
        <v>915</v>
      </c>
      <c r="H86" s="191">
        <v>0.9</v>
      </c>
      <c r="I86" s="192"/>
      <c r="L86" s="187"/>
      <c r="M86" s="193"/>
      <c r="N86" s="194"/>
      <c r="O86" s="194"/>
      <c r="P86" s="194"/>
      <c r="Q86" s="194"/>
      <c r="R86" s="194"/>
      <c r="S86" s="194"/>
      <c r="T86" s="195"/>
      <c r="AT86" s="189" t="s">
        <v>144</v>
      </c>
      <c r="AU86" s="189" t="s">
        <v>82</v>
      </c>
      <c r="AV86" s="11" t="s">
        <v>82</v>
      </c>
      <c r="AW86" s="11" t="s">
        <v>35</v>
      </c>
      <c r="AX86" s="11" t="s">
        <v>80</v>
      </c>
      <c r="AY86" s="189" t="s">
        <v>135</v>
      </c>
    </row>
    <row r="87" spans="2:65" s="12" customFormat="1" ht="13.5">
      <c r="B87" s="196"/>
      <c r="D87" s="197" t="s">
        <v>144</v>
      </c>
      <c r="E87" s="198" t="s">
        <v>5</v>
      </c>
      <c r="F87" s="199" t="s">
        <v>916</v>
      </c>
      <c r="H87" s="200" t="s">
        <v>5</v>
      </c>
      <c r="I87" s="201"/>
      <c r="L87" s="196"/>
      <c r="M87" s="202"/>
      <c r="N87" s="203"/>
      <c r="O87" s="203"/>
      <c r="P87" s="203"/>
      <c r="Q87" s="203"/>
      <c r="R87" s="203"/>
      <c r="S87" s="203"/>
      <c r="T87" s="204"/>
      <c r="AT87" s="205" t="s">
        <v>144</v>
      </c>
      <c r="AU87" s="205" t="s">
        <v>82</v>
      </c>
      <c r="AV87" s="12" t="s">
        <v>80</v>
      </c>
      <c r="AW87" s="12" t="s">
        <v>35</v>
      </c>
      <c r="AX87" s="12" t="s">
        <v>72</v>
      </c>
      <c r="AY87" s="205" t="s">
        <v>135</v>
      </c>
    </row>
    <row r="88" spans="2:65" s="1" customFormat="1" ht="57" customHeight="1">
      <c r="B88" s="174"/>
      <c r="C88" s="175" t="s">
        <v>82</v>
      </c>
      <c r="D88" s="175" t="s">
        <v>137</v>
      </c>
      <c r="E88" s="176" t="s">
        <v>648</v>
      </c>
      <c r="F88" s="177" t="s">
        <v>649</v>
      </c>
      <c r="G88" s="178" t="s">
        <v>257</v>
      </c>
      <c r="H88" s="179">
        <v>3.6</v>
      </c>
      <c r="I88" s="180"/>
      <c r="J88" s="181">
        <f>ROUND(I88*H88,2)</f>
        <v>0</v>
      </c>
      <c r="K88" s="177" t="s">
        <v>141</v>
      </c>
      <c r="L88" s="41"/>
      <c r="M88" s="182" t="s">
        <v>5</v>
      </c>
      <c r="N88" s="183" t="s">
        <v>43</v>
      </c>
      <c r="O88" s="42"/>
      <c r="P88" s="184">
        <f>O88*H88</f>
        <v>0</v>
      </c>
      <c r="Q88" s="184">
        <v>3.6900000000000002E-2</v>
      </c>
      <c r="R88" s="184">
        <f>Q88*H88</f>
        <v>0.13284000000000001</v>
      </c>
      <c r="S88" s="184">
        <v>0</v>
      </c>
      <c r="T88" s="185">
        <f>S88*H88</f>
        <v>0</v>
      </c>
      <c r="AR88" s="24" t="s">
        <v>142</v>
      </c>
      <c r="AT88" s="24" t="s">
        <v>137</v>
      </c>
      <c r="AU88" s="24" t="s">
        <v>82</v>
      </c>
      <c r="AY88" s="24" t="s">
        <v>135</v>
      </c>
      <c r="BE88" s="186">
        <f>IF(N88="základní",J88,0)</f>
        <v>0</v>
      </c>
      <c r="BF88" s="186">
        <f>IF(N88="snížená",J88,0)</f>
        <v>0</v>
      </c>
      <c r="BG88" s="186">
        <f>IF(N88="zákl. přenesená",J88,0)</f>
        <v>0</v>
      </c>
      <c r="BH88" s="186">
        <f>IF(N88="sníž. přenesená",J88,0)</f>
        <v>0</v>
      </c>
      <c r="BI88" s="186">
        <f>IF(N88="nulová",J88,0)</f>
        <v>0</v>
      </c>
      <c r="BJ88" s="24" t="s">
        <v>80</v>
      </c>
      <c r="BK88" s="186">
        <f>ROUND(I88*H88,2)</f>
        <v>0</v>
      </c>
      <c r="BL88" s="24" t="s">
        <v>142</v>
      </c>
      <c r="BM88" s="24" t="s">
        <v>650</v>
      </c>
    </row>
    <row r="89" spans="2:65" s="11" customFormat="1" ht="13.5">
      <c r="B89" s="187"/>
      <c r="D89" s="188" t="s">
        <v>144</v>
      </c>
      <c r="E89" s="189" t="s">
        <v>5</v>
      </c>
      <c r="F89" s="190" t="s">
        <v>646</v>
      </c>
      <c r="H89" s="191">
        <v>3.6</v>
      </c>
      <c r="I89" s="192"/>
      <c r="L89" s="187"/>
      <c r="M89" s="193"/>
      <c r="N89" s="194"/>
      <c r="O89" s="194"/>
      <c r="P89" s="194"/>
      <c r="Q89" s="194"/>
      <c r="R89" s="194"/>
      <c r="S89" s="194"/>
      <c r="T89" s="195"/>
      <c r="AT89" s="189" t="s">
        <v>144</v>
      </c>
      <c r="AU89" s="189" t="s">
        <v>82</v>
      </c>
      <c r="AV89" s="11" t="s">
        <v>82</v>
      </c>
      <c r="AW89" s="11" t="s">
        <v>35</v>
      </c>
      <c r="AX89" s="11" t="s">
        <v>80</v>
      </c>
      <c r="AY89" s="189" t="s">
        <v>135</v>
      </c>
    </row>
    <row r="90" spans="2:65" s="12" customFormat="1" ht="13.5">
      <c r="B90" s="196"/>
      <c r="D90" s="197" t="s">
        <v>144</v>
      </c>
      <c r="E90" s="198" t="s">
        <v>5</v>
      </c>
      <c r="F90" s="199" t="s">
        <v>916</v>
      </c>
      <c r="H90" s="200" t="s">
        <v>5</v>
      </c>
      <c r="I90" s="201"/>
      <c r="L90" s="196"/>
      <c r="M90" s="202"/>
      <c r="N90" s="203"/>
      <c r="O90" s="203"/>
      <c r="P90" s="203"/>
      <c r="Q90" s="203"/>
      <c r="R90" s="203"/>
      <c r="S90" s="203"/>
      <c r="T90" s="204"/>
      <c r="AT90" s="205" t="s">
        <v>144</v>
      </c>
      <c r="AU90" s="205" t="s">
        <v>82</v>
      </c>
      <c r="AV90" s="12" t="s">
        <v>80</v>
      </c>
      <c r="AW90" s="12" t="s">
        <v>35</v>
      </c>
      <c r="AX90" s="12" t="s">
        <v>72</v>
      </c>
      <c r="AY90" s="205" t="s">
        <v>135</v>
      </c>
    </row>
    <row r="91" spans="2:65" s="1" customFormat="1" ht="31.5" customHeight="1">
      <c r="B91" s="174"/>
      <c r="C91" s="175" t="s">
        <v>151</v>
      </c>
      <c r="D91" s="175" t="s">
        <v>137</v>
      </c>
      <c r="E91" s="176" t="s">
        <v>917</v>
      </c>
      <c r="F91" s="177" t="s">
        <v>918</v>
      </c>
      <c r="G91" s="178" t="s">
        <v>154</v>
      </c>
      <c r="H91" s="179">
        <v>34.046999999999997</v>
      </c>
      <c r="I91" s="180"/>
      <c r="J91" s="181">
        <f>ROUND(I91*H91,2)</f>
        <v>0</v>
      </c>
      <c r="K91" s="177" t="s">
        <v>141</v>
      </c>
      <c r="L91" s="41"/>
      <c r="M91" s="182" t="s">
        <v>5</v>
      </c>
      <c r="N91" s="183" t="s">
        <v>43</v>
      </c>
      <c r="O91" s="42"/>
      <c r="P91" s="184">
        <f>O91*H91</f>
        <v>0</v>
      </c>
      <c r="Q91" s="184">
        <v>0</v>
      </c>
      <c r="R91" s="184">
        <f>Q91*H91</f>
        <v>0</v>
      </c>
      <c r="S91" s="184">
        <v>0</v>
      </c>
      <c r="T91" s="185">
        <f>S91*H91</f>
        <v>0</v>
      </c>
      <c r="AR91" s="24" t="s">
        <v>142</v>
      </c>
      <c r="AT91" s="24" t="s">
        <v>137</v>
      </c>
      <c r="AU91" s="24" t="s">
        <v>82</v>
      </c>
      <c r="AY91" s="24" t="s">
        <v>135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24" t="s">
        <v>80</v>
      </c>
      <c r="BK91" s="186">
        <f>ROUND(I91*H91,2)</f>
        <v>0</v>
      </c>
      <c r="BL91" s="24" t="s">
        <v>142</v>
      </c>
      <c r="BM91" s="24" t="s">
        <v>652</v>
      </c>
    </row>
    <row r="92" spans="2:65" s="12" customFormat="1" ht="13.5">
      <c r="B92" s="196"/>
      <c r="D92" s="188" t="s">
        <v>144</v>
      </c>
      <c r="E92" s="206" t="s">
        <v>5</v>
      </c>
      <c r="F92" s="207" t="s">
        <v>653</v>
      </c>
      <c r="H92" s="205" t="s">
        <v>5</v>
      </c>
      <c r="I92" s="201"/>
      <c r="L92" s="196"/>
      <c r="M92" s="202"/>
      <c r="N92" s="203"/>
      <c r="O92" s="203"/>
      <c r="P92" s="203"/>
      <c r="Q92" s="203"/>
      <c r="R92" s="203"/>
      <c r="S92" s="203"/>
      <c r="T92" s="204"/>
      <c r="AT92" s="205" t="s">
        <v>144</v>
      </c>
      <c r="AU92" s="205" t="s">
        <v>82</v>
      </c>
      <c r="AV92" s="12" t="s">
        <v>80</v>
      </c>
      <c r="AW92" s="12" t="s">
        <v>35</v>
      </c>
      <c r="AX92" s="12" t="s">
        <v>72</v>
      </c>
      <c r="AY92" s="205" t="s">
        <v>135</v>
      </c>
    </row>
    <row r="93" spans="2:65" s="11" customFormat="1" ht="13.5">
      <c r="B93" s="187"/>
      <c r="D93" s="188" t="s">
        <v>144</v>
      </c>
      <c r="E93" s="189" t="s">
        <v>5</v>
      </c>
      <c r="F93" s="190" t="s">
        <v>919</v>
      </c>
      <c r="H93" s="191">
        <v>25.74</v>
      </c>
      <c r="I93" s="192"/>
      <c r="L93" s="187"/>
      <c r="M93" s="193"/>
      <c r="N93" s="194"/>
      <c r="O93" s="194"/>
      <c r="P93" s="194"/>
      <c r="Q93" s="194"/>
      <c r="R93" s="194"/>
      <c r="S93" s="194"/>
      <c r="T93" s="195"/>
      <c r="AT93" s="189" t="s">
        <v>144</v>
      </c>
      <c r="AU93" s="189" t="s">
        <v>82</v>
      </c>
      <c r="AV93" s="11" t="s">
        <v>82</v>
      </c>
      <c r="AW93" s="11" t="s">
        <v>35</v>
      </c>
      <c r="AX93" s="11" t="s">
        <v>72</v>
      </c>
      <c r="AY93" s="189" t="s">
        <v>135</v>
      </c>
    </row>
    <row r="94" spans="2:65" s="14" customFormat="1" ht="13.5">
      <c r="B94" s="229"/>
      <c r="D94" s="188" t="s">
        <v>144</v>
      </c>
      <c r="E94" s="230" t="s">
        <v>5</v>
      </c>
      <c r="F94" s="231" t="s">
        <v>237</v>
      </c>
      <c r="H94" s="232">
        <v>25.74</v>
      </c>
      <c r="I94" s="233"/>
      <c r="L94" s="229"/>
      <c r="M94" s="234"/>
      <c r="N94" s="235"/>
      <c r="O94" s="235"/>
      <c r="P94" s="235"/>
      <c r="Q94" s="235"/>
      <c r="R94" s="235"/>
      <c r="S94" s="235"/>
      <c r="T94" s="236"/>
      <c r="AT94" s="230" t="s">
        <v>144</v>
      </c>
      <c r="AU94" s="230" t="s">
        <v>82</v>
      </c>
      <c r="AV94" s="14" t="s">
        <v>151</v>
      </c>
      <c r="AW94" s="14" t="s">
        <v>35</v>
      </c>
      <c r="AX94" s="14" t="s">
        <v>72</v>
      </c>
      <c r="AY94" s="230" t="s">
        <v>135</v>
      </c>
    </row>
    <row r="95" spans="2:65" s="12" customFormat="1" ht="13.5">
      <c r="B95" s="196"/>
      <c r="D95" s="188" t="s">
        <v>144</v>
      </c>
      <c r="E95" s="206" t="s">
        <v>5</v>
      </c>
      <c r="F95" s="207" t="s">
        <v>484</v>
      </c>
      <c r="H95" s="205" t="s">
        <v>5</v>
      </c>
      <c r="I95" s="201"/>
      <c r="L95" s="196"/>
      <c r="M95" s="202"/>
      <c r="N95" s="203"/>
      <c r="O95" s="203"/>
      <c r="P95" s="203"/>
      <c r="Q95" s="203"/>
      <c r="R95" s="203"/>
      <c r="S95" s="203"/>
      <c r="T95" s="204"/>
      <c r="AT95" s="205" t="s">
        <v>144</v>
      </c>
      <c r="AU95" s="205" t="s">
        <v>82</v>
      </c>
      <c r="AV95" s="12" t="s">
        <v>80</v>
      </c>
      <c r="AW95" s="12" t="s">
        <v>35</v>
      </c>
      <c r="AX95" s="12" t="s">
        <v>72</v>
      </c>
      <c r="AY95" s="205" t="s">
        <v>135</v>
      </c>
    </row>
    <row r="96" spans="2:65" s="11" customFormat="1" ht="13.5">
      <c r="B96" s="187"/>
      <c r="D96" s="188" t="s">
        <v>144</v>
      </c>
      <c r="E96" s="189" t="s">
        <v>5</v>
      </c>
      <c r="F96" s="190" t="s">
        <v>920</v>
      </c>
      <c r="H96" s="191">
        <v>31.004999999999999</v>
      </c>
      <c r="I96" s="192"/>
      <c r="L96" s="187"/>
      <c r="M96" s="193"/>
      <c r="N96" s="194"/>
      <c r="O96" s="194"/>
      <c r="P96" s="194"/>
      <c r="Q96" s="194"/>
      <c r="R96" s="194"/>
      <c r="S96" s="194"/>
      <c r="T96" s="195"/>
      <c r="AT96" s="189" t="s">
        <v>144</v>
      </c>
      <c r="AU96" s="189" t="s">
        <v>82</v>
      </c>
      <c r="AV96" s="11" t="s">
        <v>82</v>
      </c>
      <c r="AW96" s="11" t="s">
        <v>35</v>
      </c>
      <c r="AX96" s="11" t="s">
        <v>72</v>
      </c>
      <c r="AY96" s="189" t="s">
        <v>135</v>
      </c>
    </row>
    <row r="97" spans="2:65" s="14" customFormat="1" ht="13.5">
      <c r="B97" s="229"/>
      <c r="D97" s="188" t="s">
        <v>144</v>
      </c>
      <c r="E97" s="230" t="s">
        <v>5</v>
      </c>
      <c r="F97" s="231" t="s">
        <v>237</v>
      </c>
      <c r="H97" s="232">
        <v>31.004999999999999</v>
      </c>
      <c r="I97" s="233"/>
      <c r="L97" s="229"/>
      <c r="M97" s="234"/>
      <c r="N97" s="235"/>
      <c r="O97" s="235"/>
      <c r="P97" s="235"/>
      <c r="Q97" s="235"/>
      <c r="R97" s="235"/>
      <c r="S97" s="235"/>
      <c r="T97" s="236"/>
      <c r="AT97" s="230" t="s">
        <v>144</v>
      </c>
      <c r="AU97" s="230" t="s">
        <v>82</v>
      </c>
      <c r="AV97" s="14" t="s">
        <v>151</v>
      </c>
      <c r="AW97" s="14" t="s">
        <v>35</v>
      </c>
      <c r="AX97" s="14" t="s">
        <v>72</v>
      </c>
      <c r="AY97" s="230" t="s">
        <v>135</v>
      </c>
    </row>
    <row r="98" spans="2:65" s="13" customFormat="1" ht="13.5">
      <c r="B98" s="208"/>
      <c r="D98" s="188" t="s">
        <v>144</v>
      </c>
      <c r="E98" s="209" t="s">
        <v>5</v>
      </c>
      <c r="F98" s="210" t="s">
        <v>162</v>
      </c>
      <c r="H98" s="211">
        <v>56.744999999999997</v>
      </c>
      <c r="I98" s="212"/>
      <c r="L98" s="208"/>
      <c r="M98" s="213"/>
      <c r="N98" s="214"/>
      <c r="O98" s="214"/>
      <c r="P98" s="214"/>
      <c r="Q98" s="214"/>
      <c r="R98" s="214"/>
      <c r="S98" s="214"/>
      <c r="T98" s="215"/>
      <c r="AT98" s="216" t="s">
        <v>144</v>
      </c>
      <c r="AU98" s="216" t="s">
        <v>82</v>
      </c>
      <c r="AV98" s="13" t="s">
        <v>142</v>
      </c>
      <c r="AW98" s="13" t="s">
        <v>35</v>
      </c>
      <c r="AX98" s="13" t="s">
        <v>72</v>
      </c>
      <c r="AY98" s="216" t="s">
        <v>135</v>
      </c>
    </row>
    <row r="99" spans="2:65" s="11" customFormat="1" ht="13.5">
      <c r="B99" s="187"/>
      <c r="D99" s="188" t="s">
        <v>144</v>
      </c>
      <c r="E99" s="189" t="s">
        <v>5</v>
      </c>
      <c r="F99" s="190" t="s">
        <v>921</v>
      </c>
      <c r="H99" s="191">
        <v>34.046999999999997</v>
      </c>
      <c r="I99" s="192"/>
      <c r="L99" s="187"/>
      <c r="M99" s="193"/>
      <c r="N99" s="194"/>
      <c r="O99" s="194"/>
      <c r="P99" s="194"/>
      <c r="Q99" s="194"/>
      <c r="R99" s="194"/>
      <c r="S99" s="194"/>
      <c r="T99" s="195"/>
      <c r="AT99" s="189" t="s">
        <v>144</v>
      </c>
      <c r="AU99" s="189" t="s">
        <v>82</v>
      </c>
      <c r="AV99" s="11" t="s">
        <v>82</v>
      </c>
      <c r="AW99" s="11" t="s">
        <v>35</v>
      </c>
      <c r="AX99" s="11" t="s">
        <v>80</v>
      </c>
      <c r="AY99" s="189" t="s">
        <v>135</v>
      </c>
    </row>
    <row r="100" spans="2:65" s="12" customFormat="1" ht="13.5">
      <c r="B100" s="196"/>
      <c r="D100" s="197" t="s">
        <v>144</v>
      </c>
      <c r="E100" s="198" t="s">
        <v>5</v>
      </c>
      <c r="F100" s="199" t="s">
        <v>916</v>
      </c>
      <c r="H100" s="200" t="s">
        <v>5</v>
      </c>
      <c r="I100" s="201"/>
      <c r="L100" s="196"/>
      <c r="M100" s="202"/>
      <c r="N100" s="203"/>
      <c r="O100" s="203"/>
      <c r="P100" s="203"/>
      <c r="Q100" s="203"/>
      <c r="R100" s="203"/>
      <c r="S100" s="203"/>
      <c r="T100" s="204"/>
      <c r="AT100" s="205" t="s">
        <v>144</v>
      </c>
      <c r="AU100" s="205" t="s">
        <v>82</v>
      </c>
      <c r="AV100" s="12" t="s">
        <v>80</v>
      </c>
      <c r="AW100" s="12" t="s">
        <v>35</v>
      </c>
      <c r="AX100" s="12" t="s">
        <v>72</v>
      </c>
      <c r="AY100" s="205" t="s">
        <v>135</v>
      </c>
    </row>
    <row r="101" spans="2:65" s="1" customFormat="1" ht="31.5" customHeight="1">
      <c r="B101" s="174"/>
      <c r="C101" s="175" t="s">
        <v>142</v>
      </c>
      <c r="D101" s="175" t="s">
        <v>137</v>
      </c>
      <c r="E101" s="176" t="s">
        <v>164</v>
      </c>
      <c r="F101" s="177" t="s">
        <v>448</v>
      </c>
      <c r="G101" s="178" t="s">
        <v>154</v>
      </c>
      <c r="H101" s="179">
        <v>17.024000000000001</v>
      </c>
      <c r="I101" s="180"/>
      <c r="J101" s="181">
        <f>ROUND(I101*H101,2)</f>
        <v>0</v>
      </c>
      <c r="K101" s="177" t="s">
        <v>141</v>
      </c>
      <c r="L101" s="41"/>
      <c r="M101" s="182" t="s">
        <v>5</v>
      </c>
      <c r="N101" s="183" t="s">
        <v>43</v>
      </c>
      <c r="O101" s="42"/>
      <c r="P101" s="184">
        <f>O101*H101</f>
        <v>0</v>
      </c>
      <c r="Q101" s="184">
        <v>0</v>
      </c>
      <c r="R101" s="184">
        <f>Q101*H101</f>
        <v>0</v>
      </c>
      <c r="S101" s="184">
        <v>0</v>
      </c>
      <c r="T101" s="185">
        <f>S101*H101</f>
        <v>0</v>
      </c>
      <c r="AR101" s="24" t="s">
        <v>142</v>
      </c>
      <c r="AT101" s="24" t="s">
        <v>137</v>
      </c>
      <c r="AU101" s="24" t="s">
        <v>82</v>
      </c>
      <c r="AY101" s="24" t="s">
        <v>135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24" t="s">
        <v>80</v>
      </c>
      <c r="BK101" s="186">
        <f>ROUND(I101*H101,2)</f>
        <v>0</v>
      </c>
      <c r="BL101" s="24" t="s">
        <v>142</v>
      </c>
      <c r="BM101" s="24" t="s">
        <v>658</v>
      </c>
    </row>
    <row r="102" spans="2:65" s="11" customFormat="1" ht="13.5">
      <c r="B102" s="187"/>
      <c r="D102" s="197" t="s">
        <v>144</v>
      </c>
      <c r="E102" s="237" t="s">
        <v>5</v>
      </c>
      <c r="F102" s="217" t="s">
        <v>922</v>
      </c>
      <c r="H102" s="218">
        <v>17.024000000000001</v>
      </c>
      <c r="I102" s="192"/>
      <c r="L102" s="187"/>
      <c r="M102" s="193"/>
      <c r="N102" s="194"/>
      <c r="O102" s="194"/>
      <c r="P102" s="194"/>
      <c r="Q102" s="194"/>
      <c r="R102" s="194"/>
      <c r="S102" s="194"/>
      <c r="T102" s="195"/>
      <c r="AT102" s="189" t="s">
        <v>144</v>
      </c>
      <c r="AU102" s="189" t="s">
        <v>82</v>
      </c>
      <c r="AV102" s="11" t="s">
        <v>82</v>
      </c>
      <c r="AW102" s="11" t="s">
        <v>35</v>
      </c>
      <c r="AX102" s="11" t="s">
        <v>80</v>
      </c>
      <c r="AY102" s="189" t="s">
        <v>135</v>
      </c>
    </row>
    <row r="103" spans="2:65" s="1" customFormat="1" ht="31.5" customHeight="1">
      <c r="B103" s="174"/>
      <c r="C103" s="175" t="s">
        <v>168</v>
      </c>
      <c r="D103" s="175" t="s">
        <v>137</v>
      </c>
      <c r="E103" s="176" t="s">
        <v>169</v>
      </c>
      <c r="F103" s="177" t="s">
        <v>451</v>
      </c>
      <c r="G103" s="178" t="s">
        <v>154</v>
      </c>
      <c r="H103" s="179">
        <v>22.698</v>
      </c>
      <c r="I103" s="180"/>
      <c r="J103" s="181">
        <f>ROUND(I103*H103,2)</f>
        <v>0</v>
      </c>
      <c r="K103" s="177" t="s">
        <v>141</v>
      </c>
      <c r="L103" s="41"/>
      <c r="M103" s="182" t="s">
        <v>5</v>
      </c>
      <c r="N103" s="183" t="s">
        <v>43</v>
      </c>
      <c r="O103" s="42"/>
      <c r="P103" s="184">
        <f>O103*H103</f>
        <v>0</v>
      </c>
      <c r="Q103" s="184">
        <v>0</v>
      </c>
      <c r="R103" s="184">
        <f>Q103*H103</f>
        <v>0</v>
      </c>
      <c r="S103" s="184">
        <v>0</v>
      </c>
      <c r="T103" s="185">
        <f>S103*H103</f>
        <v>0</v>
      </c>
      <c r="AR103" s="24" t="s">
        <v>142</v>
      </c>
      <c r="AT103" s="24" t="s">
        <v>137</v>
      </c>
      <c r="AU103" s="24" t="s">
        <v>82</v>
      </c>
      <c r="AY103" s="24" t="s">
        <v>135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24" t="s">
        <v>80</v>
      </c>
      <c r="BK103" s="186">
        <f>ROUND(I103*H103,2)</f>
        <v>0</v>
      </c>
      <c r="BL103" s="24" t="s">
        <v>142</v>
      </c>
      <c r="BM103" s="24" t="s">
        <v>660</v>
      </c>
    </row>
    <row r="104" spans="2:65" s="12" customFormat="1" ht="13.5">
      <c r="B104" s="196"/>
      <c r="D104" s="188" t="s">
        <v>144</v>
      </c>
      <c r="E104" s="206" t="s">
        <v>5</v>
      </c>
      <c r="F104" s="207" t="s">
        <v>653</v>
      </c>
      <c r="H104" s="205" t="s">
        <v>5</v>
      </c>
      <c r="I104" s="201"/>
      <c r="L104" s="196"/>
      <c r="M104" s="202"/>
      <c r="N104" s="203"/>
      <c r="O104" s="203"/>
      <c r="P104" s="203"/>
      <c r="Q104" s="203"/>
      <c r="R104" s="203"/>
      <c r="S104" s="203"/>
      <c r="T104" s="204"/>
      <c r="AT104" s="205" t="s">
        <v>144</v>
      </c>
      <c r="AU104" s="205" t="s">
        <v>82</v>
      </c>
      <c r="AV104" s="12" t="s">
        <v>80</v>
      </c>
      <c r="AW104" s="12" t="s">
        <v>35</v>
      </c>
      <c r="AX104" s="12" t="s">
        <v>72</v>
      </c>
      <c r="AY104" s="205" t="s">
        <v>135</v>
      </c>
    </row>
    <row r="105" spans="2:65" s="11" customFormat="1" ht="13.5">
      <c r="B105" s="187"/>
      <c r="D105" s="188" t="s">
        <v>144</v>
      </c>
      <c r="E105" s="189" t="s">
        <v>5</v>
      </c>
      <c r="F105" s="190" t="s">
        <v>919</v>
      </c>
      <c r="H105" s="191">
        <v>25.74</v>
      </c>
      <c r="I105" s="192"/>
      <c r="L105" s="187"/>
      <c r="M105" s="193"/>
      <c r="N105" s="194"/>
      <c r="O105" s="194"/>
      <c r="P105" s="194"/>
      <c r="Q105" s="194"/>
      <c r="R105" s="194"/>
      <c r="S105" s="194"/>
      <c r="T105" s="195"/>
      <c r="AT105" s="189" t="s">
        <v>144</v>
      </c>
      <c r="AU105" s="189" t="s">
        <v>82</v>
      </c>
      <c r="AV105" s="11" t="s">
        <v>82</v>
      </c>
      <c r="AW105" s="11" t="s">
        <v>35</v>
      </c>
      <c r="AX105" s="11" t="s">
        <v>72</v>
      </c>
      <c r="AY105" s="189" t="s">
        <v>135</v>
      </c>
    </row>
    <row r="106" spans="2:65" s="14" customFormat="1" ht="13.5">
      <c r="B106" s="229"/>
      <c r="D106" s="188" t="s">
        <v>144</v>
      </c>
      <c r="E106" s="230" t="s">
        <v>5</v>
      </c>
      <c r="F106" s="231" t="s">
        <v>237</v>
      </c>
      <c r="H106" s="232">
        <v>25.74</v>
      </c>
      <c r="I106" s="233"/>
      <c r="L106" s="229"/>
      <c r="M106" s="234"/>
      <c r="N106" s="235"/>
      <c r="O106" s="235"/>
      <c r="P106" s="235"/>
      <c r="Q106" s="235"/>
      <c r="R106" s="235"/>
      <c r="S106" s="235"/>
      <c r="T106" s="236"/>
      <c r="AT106" s="230" t="s">
        <v>144</v>
      </c>
      <c r="AU106" s="230" t="s">
        <v>82</v>
      </c>
      <c r="AV106" s="14" t="s">
        <v>151</v>
      </c>
      <c r="AW106" s="14" t="s">
        <v>35</v>
      </c>
      <c r="AX106" s="14" t="s">
        <v>72</v>
      </c>
      <c r="AY106" s="230" t="s">
        <v>135</v>
      </c>
    </row>
    <row r="107" spans="2:65" s="12" customFormat="1" ht="13.5">
      <c r="B107" s="196"/>
      <c r="D107" s="188" t="s">
        <v>144</v>
      </c>
      <c r="E107" s="206" t="s">
        <v>5</v>
      </c>
      <c r="F107" s="207" t="s">
        <v>484</v>
      </c>
      <c r="H107" s="205" t="s">
        <v>5</v>
      </c>
      <c r="I107" s="201"/>
      <c r="L107" s="196"/>
      <c r="M107" s="202"/>
      <c r="N107" s="203"/>
      <c r="O107" s="203"/>
      <c r="P107" s="203"/>
      <c r="Q107" s="203"/>
      <c r="R107" s="203"/>
      <c r="S107" s="203"/>
      <c r="T107" s="204"/>
      <c r="AT107" s="205" t="s">
        <v>144</v>
      </c>
      <c r="AU107" s="205" t="s">
        <v>82</v>
      </c>
      <c r="AV107" s="12" t="s">
        <v>80</v>
      </c>
      <c r="AW107" s="12" t="s">
        <v>35</v>
      </c>
      <c r="AX107" s="12" t="s">
        <v>72</v>
      </c>
      <c r="AY107" s="205" t="s">
        <v>135</v>
      </c>
    </row>
    <row r="108" spans="2:65" s="11" customFormat="1" ht="13.5">
      <c r="B108" s="187"/>
      <c r="D108" s="188" t="s">
        <v>144</v>
      </c>
      <c r="E108" s="189" t="s">
        <v>5</v>
      </c>
      <c r="F108" s="190" t="s">
        <v>920</v>
      </c>
      <c r="H108" s="191">
        <v>31.004999999999999</v>
      </c>
      <c r="I108" s="192"/>
      <c r="L108" s="187"/>
      <c r="M108" s="193"/>
      <c r="N108" s="194"/>
      <c r="O108" s="194"/>
      <c r="P108" s="194"/>
      <c r="Q108" s="194"/>
      <c r="R108" s="194"/>
      <c r="S108" s="194"/>
      <c r="T108" s="195"/>
      <c r="AT108" s="189" t="s">
        <v>144</v>
      </c>
      <c r="AU108" s="189" t="s">
        <v>82</v>
      </c>
      <c r="AV108" s="11" t="s">
        <v>82</v>
      </c>
      <c r="AW108" s="11" t="s">
        <v>35</v>
      </c>
      <c r="AX108" s="11" t="s">
        <v>72</v>
      </c>
      <c r="AY108" s="189" t="s">
        <v>135</v>
      </c>
    </row>
    <row r="109" spans="2:65" s="14" customFormat="1" ht="13.5">
      <c r="B109" s="229"/>
      <c r="D109" s="188" t="s">
        <v>144</v>
      </c>
      <c r="E109" s="230" t="s">
        <v>5</v>
      </c>
      <c r="F109" s="231" t="s">
        <v>237</v>
      </c>
      <c r="H109" s="232">
        <v>31.004999999999999</v>
      </c>
      <c r="I109" s="233"/>
      <c r="L109" s="229"/>
      <c r="M109" s="234"/>
      <c r="N109" s="235"/>
      <c r="O109" s="235"/>
      <c r="P109" s="235"/>
      <c r="Q109" s="235"/>
      <c r="R109" s="235"/>
      <c r="S109" s="235"/>
      <c r="T109" s="236"/>
      <c r="AT109" s="230" t="s">
        <v>144</v>
      </c>
      <c r="AU109" s="230" t="s">
        <v>82</v>
      </c>
      <c r="AV109" s="14" t="s">
        <v>151</v>
      </c>
      <c r="AW109" s="14" t="s">
        <v>35</v>
      </c>
      <c r="AX109" s="14" t="s">
        <v>72</v>
      </c>
      <c r="AY109" s="230" t="s">
        <v>135</v>
      </c>
    </row>
    <row r="110" spans="2:65" s="13" customFormat="1" ht="13.5">
      <c r="B110" s="208"/>
      <c r="D110" s="188" t="s">
        <v>144</v>
      </c>
      <c r="E110" s="209" t="s">
        <v>5</v>
      </c>
      <c r="F110" s="210" t="s">
        <v>162</v>
      </c>
      <c r="H110" s="211">
        <v>56.744999999999997</v>
      </c>
      <c r="I110" s="212"/>
      <c r="L110" s="208"/>
      <c r="M110" s="213"/>
      <c r="N110" s="214"/>
      <c r="O110" s="214"/>
      <c r="P110" s="214"/>
      <c r="Q110" s="214"/>
      <c r="R110" s="214"/>
      <c r="S110" s="214"/>
      <c r="T110" s="215"/>
      <c r="AT110" s="216" t="s">
        <v>144</v>
      </c>
      <c r="AU110" s="216" t="s">
        <v>82</v>
      </c>
      <c r="AV110" s="13" t="s">
        <v>142</v>
      </c>
      <c r="AW110" s="13" t="s">
        <v>35</v>
      </c>
      <c r="AX110" s="13" t="s">
        <v>72</v>
      </c>
      <c r="AY110" s="216" t="s">
        <v>135</v>
      </c>
    </row>
    <row r="111" spans="2:65" s="11" customFormat="1" ht="13.5">
      <c r="B111" s="187"/>
      <c r="D111" s="188" t="s">
        <v>144</v>
      </c>
      <c r="E111" s="189" t="s">
        <v>5</v>
      </c>
      <c r="F111" s="190" t="s">
        <v>923</v>
      </c>
      <c r="H111" s="191">
        <v>22.698</v>
      </c>
      <c r="I111" s="192"/>
      <c r="L111" s="187"/>
      <c r="M111" s="193"/>
      <c r="N111" s="194"/>
      <c r="O111" s="194"/>
      <c r="P111" s="194"/>
      <c r="Q111" s="194"/>
      <c r="R111" s="194"/>
      <c r="S111" s="194"/>
      <c r="T111" s="195"/>
      <c r="AT111" s="189" t="s">
        <v>144</v>
      </c>
      <c r="AU111" s="189" t="s">
        <v>82</v>
      </c>
      <c r="AV111" s="11" t="s">
        <v>82</v>
      </c>
      <c r="AW111" s="11" t="s">
        <v>35</v>
      </c>
      <c r="AX111" s="11" t="s">
        <v>80</v>
      </c>
      <c r="AY111" s="189" t="s">
        <v>135</v>
      </c>
    </row>
    <row r="112" spans="2:65" s="12" customFormat="1" ht="13.5">
      <c r="B112" s="196"/>
      <c r="D112" s="197" t="s">
        <v>144</v>
      </c>
      <c r="E112" s="198" t="s">
        <v>5</v>
      </c>
      <c r="F112" s="199" t="s">
        <v>916</v>
      </c>
      <c r="H112" s="200" t="s">
        <v>5</v>
      </c>
      <c r="I112" s="201"/>
      <c r="L112" s="196"/>
      <c r="M112" s="202"/>
      <c r="N112" s="203"/>
      <c r="O112" s="203"/>
      <c r="P112" s="203"/>
      <c r="Q112" s="203"/>
      <c r="R112" s="203"/>
      <c r="S112" s="203"/>
      <c r="T112" s="204"/>
      <c r="AT112" s="205" t="s">
        <v>144</v>
      </c>
      <c r="AU112" s="205" t="s">
        <v>82</v>
      </c>
      <c r="AV112" s="12" t="s">
        <v>80</v>
      </c>
      <c r="AW112" s="12" t="s">
        <v>35</v>
      </c>
      <c r="AX112" s="12" t="s">
        <v>72</v>
      </c>
      <c r="AY112" s="205" t="s">
        <v>135</v>
      </c>
    </row>
    <row r="113" spans="2:65" s="1" customFormat="1" ht="31.5" customHeight="1">
      <c r="B113" s="174"/>
      <c r="C113" s="175" t="s">
        <v>173</v>
      </c>
      <c r="D113" s="175" t="s">
        <v>137</v>
      </c>
      <c r="E113" s="176" t="s">
        <v>174</v>
      </c>
      <c r="F113" s="177" t="s">
        <v>454</v>
      </c>
      <c r="G113" s="178" t="s">
        <v>154</v>
      </c>
      <c r="H113" s="179">
        <v>11.349</v>
      </c>
      <c r="I113" s="180"/>
      <c r="J113" s="181">
        <f>ROUND(I113*H113,2)</f>
        <v>0</v>
      </c>
      <c r="K113" s="177" t="s">
        <v>141</v>
      </c>
      <c r="L113" s="41"/>
      <c r="M113" s="182" t="s">
        <v>5</v>
      </c>
      <c r="N113" s="183" t="s">
        <v>43</v>
      </c>
      <c r="O113" s="42"/>
      <c r="P113" s="184">
        <f>O113*H113</f>
        <v>0</v>
      </c>
      <c r="Q113" s="184">
        <v>0</v>
      </c>
      <c r="R113" s="184">
        <f>Q113*H113</f>
        <v>0</v>
      </c>
      <c r="S113" s="184">
        <v>0</v>
      </c>
      <c r="T113" s="185">
        <f>S113*H113</f>
        <v>0</v>
      </c>
      <c r="AR113" s="24" t="s">
        <v>142</v>
      </c>
      <c r="AT113" s="24" t="s">
        <v>137</v>
      </c>
      <c r="AU113" s="24" t="s">
        <v>82</v>
      </c>
      <c r="AY113" s="24" t="s">
        <v>135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24" t="s">
        <v>80</v>
      </c>
      <c r="BK113" s="186">
        <f>ROUND(I113*H113,2)</f>
        <v>0</v>
      </c>
      <c r="BL113" s="24" t="s">
        <v>142</v>
      </c>
      <c r="BM113" s="24" t="s">
        <v>662</v>
      </c>
    </row>
    <row r="114" spans="2:65" s="11" customFormat="1" ht="13.5">
      <c r="B114" s="187"/>
      <c r="D114" s="197" t="s">
        <v>144</v>
      </c>
      <c r="E114" s="237" t="s">
        <v>5</v>
      </c>
      <c r="F114" s="217" t="s">
        <v>924</v>
      </c>
      <c r="H114" s="218">
        <v>11.349</v>
      </c>
      <c r="I114" s="192"/>
      <c r="L114" s="187"/>
      <c r="M114" s="193"/>
      <c r="N114" s="194"/>
      <c r="O114" s="194"/>
      <c r="P114" s="194"/>
      <c r="Q114" s="194"/>
      <c r="R114" s="194"/>
      <c r="S114" s="194"/>
      <c r="T114" s="195"/>
      <c r="AT114" s="189" t="s">
        <v>144</v>
      </c>
      <c r="AU114" s="189" t="s">
        <v>82</v>
      </c>
      <c r="AV114" s="11" t="s">
        <v>82</v>
      </c>
      <c r="AW114" s="11" t="s">
        <v>35</v>
      </c>
      <c r="AX114" s="11" t="s">
        <v>80</v>
      </c>
      <c r="AY114" s="189" t="s">
        <v>135</v>
      </c>
    </row>
    <row r="115" spans="2:65" s="1" customFormat="1" ht="31.5" customHeight="1">
      <c r="B115" s="174"/>
      <c r="C115" s="175" t="s">
        <v>177</v>
      </c>
      <c r="D115" s="175" t="s">
        <v>137</v>
      </c>
      <c r="E115" s="176" t="s">
        <v>178</v>
      </c>
      <c r="F115" s="177" t="s">
        <v>457</v>
      </c>
      <c r="G115" s="178" t="s">
        <v>180</v>
      </c>
      <c r="H115" s="179">
        <v>126.1</v>
      </c>
      <c r="I115" s="180"/>
      <c r="J115" s="181">
        <f>ROUND(I115*H115,2)</f>
        <v>0</v>
      </c>
      <c r="K115" s="177" t="s">
        <v>141</v>
      </c>
      <c r="L115" s="41"/>
      <c r="M115" s="182" t="s">
        <v>5</v>
      </c>
      <c r="N115" s="183" t="s">
        <v>43</v>
      </c>
      <c r="O115" s="42"/>
      <c r="P115" s="184">
        <f>O115*H115</f>
        <v>0</v>
      </c>
      <c r="Q115" s="184">
        <v>8.4000000000000003E-4</v>
      </c>
      <c r="R115" s="184">
        <f>Q115*H115</f>
        <v>0.105924</v>
      </c>
      <c r="S115" s="184">
        <v>0</v>
      </c>
      <c r="T115" s="185">
        <f>S115*H115</f>
        <v>0</v>
      </c>
      <c r="AR115" s="24" t="s">
        <v>142</v>
      </c>
      <c r="AT115" s="24" t="s">
        <v>137</v>
      </c>
      <c r="AU115" s="24" t="s">
        <v>82</v>
      </c>
      <c r="AY115" s="24" t="s">
        <v>135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24" t="s">
        <v>80</v>
      </c>
      <c r="BK115" s="186">
        <f>ROUND(I115*H115,2)</f>
        <v>0</v>
      </c>
      <c r="BL115" s="24" t="s">
        <v>142</v>
      </c>
      <c r="BM115" s="24" t="s">
        <v>664</v>
      </c>
    </row>
    <row r="116" spans="2:65" s="12" customFormat="1" ht="13.5">
      <c r="B116" s="196"/>
      <c r="D116" s="188" t="s">
        <v>144</v>
      </c>
      <c r="E116" s="206" t="s">
        <v>5</v>
      </c>
      <c r="F116" s="207" t="s">
        <v>653</v>
      </c>
      <c r="H116" s="205" t="s">
        <v>5</v>
      </c>
      <c r="I116" s="201"/>
      <c r="L116" s="196"/>
      <c r="M116" s="202"/>
      <c r="N116" s="203"/>
      <c r="O116" s="203"/>
      <c r="P116" s="203"/>
      <c r="Q116" s="203"/>
      <c r="R116" s="203"/>
      <c r="S116" s="203"/>
      <c r="T116" s="204"/>
      <c r="AT116" s="205" t="s">
        <v>144</v>
      </c>
      <c r="AU116" s="205" t="s">
        <v>82</v>
      </c>
      <c r="AV116" s="12" t="s">
        <v>80</v>
      </c>
      <c r="AW116" s="12" t="s">
        <v>35</v>
      </c>
      <c r="AX116" s="12" t="s">
        <v>72</v>
      </c>
      <c r="AY116" s="205" t="s">
        <v>135</v>
      </c>
    </row>
    <row r="117" spans="2:65" s="11" customFormat="1" ht="13.5">
      <c r="B117" s="187"/>
      <c r="D117" s="188" t="s">
        <v>144</v>
      </c>
      <c r="E117" s="189" t="s">
        <v>5</v>
      </c>
      <c r="F117" s="190" t="s">
        <v>925</v>
      </c>
      <c r="H117" s="191">
        <v>57.2</v>
      </c>
      <c r="I117" s="192"/>
      <c r="L117" s="187"/>
      <c r="M117" s="193"/>
      <c r="N117" s="194"/>
      <c r="O117" s="194"/>
      <c r="P117" s="194"/>
      <c r="Q117" s="194"/>
      <c r="R117" s="194"/>
      <c r="S117" s="194"/>
      <c r="T117" s="195"/>
      <c r="AT117" s="189" t="s">
        <v>144</v>
      </c>
      <c r="AU117" s="189" t="s">
        <v>82</v>
      </c>
      <c r="AV117" s="11" t="s">
        <v>82</v>
      </c>
      <c r="AW117" s="11" t="s">
        <v>35</v>
      </c>
      <c r="AX117" s="11" t="s">
        <v>72</v>
      </c>
      <c r="AY117" s="189" t="s">
        <v>135</v>
      </c>
    </row>
    <row r="118" spans="2:65" s="14" customFormat="1" ht="13.5">
      <c r="B118" s="229"/>
      <c r="D118" s="188" t="s">
        <v>144</v>
      </c>
      <c r="E118" s="230" t="s">
        <v>5</v>
      </c>
      <c r="F118" s="231" t="s">
        <v>237</v>
      </c>
      <c r="H118" s="232">
        <v>57.2</v>
      </c>
      <c r="I118" s="233"/>
      <c r="L118" s="229"/>
      <c r="M118" s="234"/>
      <c r="N118" s="235"/>
      <c r="O118" s="235"/>
      <c r="P118" s="235"/>
      <c r="Q118" s="235"/>
      <c r="R118" s="235"/>
      <c r="S118" s="235"/>
      <c r="T118" s="236"/>
      <c r="AT118" s="230" t="s">
        <v>144</v>
      </c>
      <c r="AU118" s="230" t="s">
        <v>82</v>
      </c>
      <c r="AV118" s="14" t="s">
        <v>151</v>
      </c>
      <c r="AW118" s="14" t="s">
        <v>35</v>
      </c>
      <c r="AX118" s="14" t="s">
        <v>72</v>
      </c>
      <c r="AY118" s="230" t="s">
        <v>135</v>
      </c>
    </row>
    <row r="119" spans="2:65" s="12" customFormat="1" ht="13.5">
      <c r="B119" s="196"/>
      <c r="D119" s="188" t="s">
        <v>144</v>
      </c>
      <c r="E119" s="206" t="s">
        <v>5</v>
      </c>
      <c r="F119" s="207" t="s">
        <v>484</v>
      </c>
      <c r="H119" s="205" t="s">
        <v>5</v>
      </c>
      <c r="I119" s="201"/>
      <c r="L119" s="196"/>
      <c r="M119" s="202"/>
      <c r="N119" s="203"/>
      <c r="O119" s="203"/>
      <c r="P119" s="203"/>
      <c r="Q119" s="203"/>
      <c r="R119" s="203"/>
      <c r="S119" s="203"/>
      <c r="T119" s="204"/>
      <c r="AT119" s="205" t="s">
        <v>144</v>
      </c>
      <c r="AU119" s="205" t="s">
        <v>82</v>
      </c>
      <c r="AV119" s="12" t="s">
        <v>80</v>
      </c>
      <c r="AW119" s="12" t="s">
        <v>35</v>
      </c>
      <c r="AX119" s="12" t="s">
        <v>72</v>
      </c>
      <c r="AY119" s="205" t="s">
        <v>135</v>
      </c>
    </row>
    <row r="120" spans="2:65" s="11" customFormat="1" ht="13.5">
      <c r="B120" s="187"/>
      <c r="D120" s="188" t="s">
        <v>144</v>
      </c>
      <c r="E120" s="189" t="s">
        <v>5</v>
      </c>
      <c r="F120" s="190" t="s">
        <v>926</v>
      </c>
      <c r="H120" s="191">
        <v>68.900000000000006</v>
      </c>
      <c r="I120" s="192"/>
      <c r="L120" s="187"/>
      <c r="M120" s="193"/>
      <c r="N120" s="194"/>
      <c r="O120" s="194"/>
      <c r="P120" s="194"/>
      <c r="Q120" s="194"/>
      <c r="R120" s="194"/>
      <c r="S120" s="194"/>
      <c r="T120" s="195"/>
      <c r="AT120" s="189" t="s">
        <v>144</v>
      </c>
      <c r="AU120" s="189" t="s">
        <v>82</v>
      </c>
      <c r="AV120" s="11" t="s">
        <v>82</v>
      </c>
      <c r="AW120" s="11" t="s">
        <v>35</v>
      </c>
      <c r="AX120" s="11" t="s">
        <v>72</v>
      </c>
      <c r="AY120" s="189" t="s">
        <v>135</v>
      </c>
    </row>
    <row r="121" spans="2:65" s="14" customFormat="1" ht="13.5">
      <c r="B121" s="229"/>
      <c r="D121" s="188" t="s">
        <v>144</v>
      </c>
      <c r="E121" s="230" t="s">
        <v>5</v>
      </c>
      <c r="F121" s="231" t="s">
        <v>237</v>
      </c>
      <c r="H121" s="232">
        <v>68.900000000000006</v>
      </c>
      <c r="I121" s="233"/>
      <c r="L121" s="229"/>
      <c r="M121" s="234"/>
      <c r="N121" s="235"/>
      <c r="O121" s="235"/>
      <c r="P121" s="235"/>
      <c r="Q121" s="235"/>
      <c r="R121" s="235"/>
      <c r="S121" s="235"/>
      <c r="T121" s="236"/>
      <c r="AT121" s="230" t="s">
        <v>144</v>
      </c>
      <c r="AU121" s="230" t="s">
        <v>82</v>
      </c>
      <c r="AV121" s="14" t="s">
        <v>151</v>
      </c>
      <c r="AW121" s="14" t="s">
        <v>35</v>
      </c>
      <c r="AX121" s="14" t="s">
        <v>72</v>
      </c>
      <c r="AY121" s="230" t="s">
        <v>135</v>
      </c>
    </row>
    <row r="122" spans="2:65" s="13" customFormat="1" ht="13.5">
      <c r="B122" s="208"/>
      <c r="D122" s="188" t="s">
        <v>144</v>
      </c>
      <c r="E122" s="209" t="s">
        <v>5</v>
      </c>
      <c r="F122" s="210" t="s">
        <v>162</v>
      </c>
      <c r="H122" s="211">
        <v>126.1</v>
      </c>
      <c r="I122" s="212"/>
      <c r="L122" s="208"/>
      <c r="M122" s="213"/>
      <c r="N122" s="214"/>
      <c r="O122" s="214"/>
      <c r="P122" s="214"/>
      <c r="Q122" s="214"/>
      <c r="R122" s="214"/>
      <c r="S122" s="214"/>
      <c r="T122" s="215"/>
      <c r="AT122" s="216" t="s">
        <v>144</v>
      </c>
      <c r="AU122" s="216" t="s">
        <v>82</v>
      </c>
      <c r="AV122" s="13" t="s">
        <v>142</v>
      </c>
      <c r="AW122" s="13" t="s">
        <v>35</v>
      </c>
      <c r="AX122" s="13" t="s">
        <v>80</v>
      </c>
      <c r="AY122" s="216" t="s">
        <v>135</v>
      </c>
    </row>
    <row r="123" spans="2:65" s="12" customFormat="1" ht="13.5">
      <c r="B123" s="196"/>
      <c r="D123" s="197" t="s">
        <v>144</v>
      </c>
      <c r="E123" s="198" t="s">
        <v>5</v>
      </c>
      <c r="F123" s="199" t="s">
        <v>916</v>
      </c>
      <c r="H123" s="200" t="s">
        <v>5</v>
      </c>
      <c r="I123" s="201"/>
      <c r="L123" s="196"/>
      <c r="M123" s="202"/>
      <c r="N123" s="203"/>
      <c r="O123" s="203"/>
      <c r="P123" s="203"/>
      <c r="Q123" s="203"/>
      <c r="R123" s="203"/>
      <c r="S123" s="203"/>
      <c r="T123" s="204"/>
      <c r="AT123" s="205" t="s">
        <v>144</v>
      </c>
      <c r="AU123" s="205" t="s">
        <v>82</v>
      </c>
      <c r="AV123" s="12" t="s">
        <v>80</v>
      </c>
      <c r="AW123" s="12" t="s">
        <v>35</v>
      </c>
      <c r="AX123" s="12" t="s">
        <v>72</v>
      </c>
      <c r="AY123" s="205" t="s">
        <v>135</v>
      </c>
    </row>
    <row r="124" spans="2:65" s="1" customFormat="1" ht="31.5" customHeight="1">
      <c r="B124" s="174"/>
      <c r="C124" s="175" t="s">
        <v>183</v>
      </c>
      <c r="D124" s="175" t="s">
        <v>137</v>
      </c>
      <c r="E124" s="176" t="s">
        <v>189</v>
      </c>
      <c r="F124" s="177" t="s">
        <v>461</v>
      </c>
      <c r="G124" s="178" t="s">
        <v>180</v>
      </c>
      <c r="H124" s="179">
        <v>126.1</v>
      </c>
      <c r="I124" s="180"/>
      <c r="J124" s="181">
        <f>ROUND(I124*H124,2)</f>
        <v>0</v>
      </c>
      <c r="K124" s="177" t="s">
        <v>141</v>
      </c>
      <c r="L124" s="41"/>
      <c r="M124" s="182" t="s">
        <v>5</v>
      </c>
      <c r="N124" s="183" t="s">
        <v>43</v>
      </c>
      <c r="O124" s="42"/>
      <c r="P124" s="184">
        <f>O124*H124</f>
        <v>0</v>
      </c>
      <c r="Q124" s="184">
        <v>0</v>
      </c>
      <c r="R124" s="184">
        <f>Q124*H124</f>
        <v>0</v>
      </c>
      <c r="S124" s="184">
        <v>0</v>
      </c>
      <c r="T124" s="185">
        <f>S124*H124</f>
        <v>0</v>
      </c>
      <c r="AR124" s="24" t="s">
        <v>142</v>
      </c>
      <c r="AT124" s="24" t="s">
        <v>137</v>
      </c>
      <c r="AU124" s="24" t="s">
        <v>82</v>
      </c>
      <c r="AY124" s="24" t="s">
        <v>135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24" t="s">
        <v>80</v>
      </c>
      <c r="BK124" s="186">
        <f>ROUND(I124*H124,2)</f>
        <v>0</v>
      </c>
      <c r="BL124" s="24" t="s">
        <v>142</v>
      </c>
      <c r="BM124" s="24" t="s">
        <v>667</v>
      </c>
    </row>
    <row r="125" spans="2:65" s="1" customFormat="1" ht="44.25" customHeight="1">
      <c r="B125" s="174"/>
      <c r="C125" s="175" t="s">
        <v>188</v>
      </c>
      <c r="D125" s="175" t="s">
        <v>137</v>
      </c>
      <c r="E125" s="176" t="s">
        <v>197</v>
      </c>
      <c r="F125" s="177" t="s">
        <v>463</v>
      </c>
      <c r="G125" s="178" t="s">
        <v>154</v>
      </c>
      <c r="H125" s="179">
        <v>56.744999999999997</v>
      </c>
      <c r="I125" s="180"/>
      <c r="J125" s="181">
        <f>ROUND(I125*H125,2)</f>
        <v>0</v>
      </c>
      <c r="K125" s="177" t="s">
        <v>141</v>
      </c>
      <c r="L125" s="41"/>
      <c r="M125" s="182" t="s">
        <v>5</v>
      </c>
      <c r="N125" s="183" t="s">
        <v>43</v>
      </c>
      <c r="O125" s="42"/>
      <c r="P125" s="184">
        <f>O125*H125</f>
        <v>0</v>
      </c>
      <c r="Q125" s="184">
        <v>0</v>
      </c>
      <c r="R125" s="184">
        <f>Q125*H125</f>
        <v>0</v>
      </c>
      <c r="S125" s="184">
        <v>0</v>
      </c>
      <c r="T125" s="185">
        <f>S125*H125</f>
        <v>0</v>
      </c>
      <c r="AR125" s="24" t="s">
        <v>142</v>
      </c>
      <c r="AT125" s="24" t="s">
        <v>137</v>
      </c>
      <c r="AU125" s="24" t="s">
        <v>82</v>
      </c>
      <c r="AY125" s="24" t="s">
        <v>135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24" t="s">
        <v>80</v>
      </c>
      <c r="BK125" s="186">
        <f>ROUND(I125*H125,2)</f>
        <v>0</v>
      </c>
      <c r="BL125" s="24" t="s">
        <v>142</v>
      </c>
      <c r="BM125" s="24" t="s">
        <v>668</v>
      </c>
    </row>
    <row r="126" spans="2:65" s="11" customFormat="1" ht="13.5">
      <c r="B126" s="187"/>
      <c r="D126" s="188" t="s">
        <v>144</v>
      </c>
      <c r="E126" s="189" t="s">
        <v>5</v>
      </c>
      <c r="F126" s="190" t="s">
        <v>927</v>
      </c>
      <c r="H126" s="191">
        <v>56.744999999999997</v>
      </c>
      <c r="I126" s="192"/>
      <c r="L126" s="187"/>
      <c r="M126" s="193"/>
      <c r="N126" s="194"/>
      <c r="O126" s="194"/>
      <c r="P126" s="194"/>
      <c r="Q126" s="194"/>
      <c r="R126" s="194"/>
      <c r="S126" s="194"/>
      <c r="T126" s="195"/>
      <c r="AT126" s="189" t="s">
        <v>144</v>
      </c>
      <c r="AU126" s="189" t="s">
        <v>82</v>
      </c>
      <c r="AV126" s="11" t="s">
        <v>82</v>
      </c>
      <c r="AW126" s="11" t="s">
        <v>35</v>
      </c>
      <c r="AX126" s="11" t="s">
        <v>80</v>
      </c>
      <c r="AY126" s="189" t="s">
        <v>135</v>
      </c>
    </row>
    <row r="127" spans="2:65" s="12" customFormat="1" ht="13.5">
      <c r="B127" s="196"/>
      <c r="D127" s="197" t="s">
        <v>144</v>
      </c>
      <c r="E127" s="198" t="s">
        <v>5</v>
      </c>
      <c r="F127" s="199" t="s">
        <v>916</v>
      </c>
      <c r="H127" s="200" t="s">
        <v>5</v>
      </c>
      <c r="I127" s="201"/>
      <c r="L127" s="196"/>
      <c r="M127" s="202"/>
      <c r="N127" s="203"/>
      <c r="O127" s="203"/>
      <c r="P127" s="203"/>
      <c r="Q127" s="203"/>
      <c r="R127" s="203"/>
      <c r="S127" s="203"/>
      <c r="T127" s="204"/>
      <c r="AT127" s="205" t="s">
        <v>144</v>
      </c>
      <c r="AU127" s="205" t="s">
        <v>82</v>
      </c>
      <c r="AV127" s="12" t="s">
        <v>80</v>
      </c>
      <c r="AW127" s="12" t="s">
        <v>35</v>
      </c>
      <c r="AX127" s="12" t="s">
        <v>72</v>
      </c>
      <c r="AY127" s="205" t="s">
        <v>135</v>
      </c>
    </row>
    <row r="128" spans="2:65" s="1" customFormat="1" ht="44.25" customHeight="1">
      <c r="B128" s="174"/>
      <c r="C128" s="175" t="s">
        <v>192</v>
      </c>
      <c r="D128" s="175" t="s">
        <v>137</v>
      </c>
      <c r="E128" s="176" t="s">
        <v>202</v>
      </c>
      <c r="F128" s="177" t="s">
        <v>466</v>
      </c>
      <c r="G128" s="178" t="s">
        <v>154</v>
      </c>
      <c r="H128" s="179">
        <v>56.744999999999997</v>
      </c>
      <c r="I128" s="180"/>
      <c r="J128" s="181">
        <f>ROUND(I128*H128,2)</f>
        <v>0</v>
      </c>
      <c r="K128" s="177" t="s">
        <v>141</v>
      </c>
      <c r="L128" s="41"/>
      <c r="M128" s="182" t="s">
        <v>5</v>
      </c>
      <c r="N128" s="183" t="s">
        <v>43</v>
      </c>
      <c r="O128" s="42"/>
      <c r="P128" s="184">
        <f>O128*H128</f>
        <v>0</v>
      </c>
      <c r="Q128" s="184">
        <v>0</v>
      </c>
      <c r="R128" s="184">
        <f>Q128*H128</f>
        <v>0</v>
      </c>
      <c r="S128" s="184">
        <v>0</v>
      </c>
      <c r="T128" s="185">
        <f>S128*H128</f>
        <v>0</v>
      </c>
      <c r="AR128" s="24" t="s">
        <v>142</v>
      </c>
      <c r="AT128" s="24" t="s">
        <v>137</v>
      </c>
      <c r="AU128" s="24" t="s">
        <v>82</v>
      </c>
      <c r="AY128" s="24" t="s">
        <v>135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24" t="s">
        <v>80</v>
      </c>
      <c r="BK128" s="186">
        <f>ROUND(I128*H128,2)</f>
        <v>0</v>
      </c>
      <c r="BL128" s="24" t="s">
        <v>142</v>
      </c>
      <c r="BM128" s="24" t="s">
        <v>670</v>
      </c>
    </row>
    <row r="129" spans="2:65" s="11" customFormat="1" ht="13.5">
      <c r="B129" s="187"/>
      <c r="D129" s="188" t="s">
        <v>144</v>
      </c>
      <c r="E129" s="189" t="s">
        <v>5</v>
      </c>
      <c r="F129" s="190" t="s">
        <v>928</v>
      </c>
      <c r="H129" s="191">
        <v>56.744999999999997</v>
      </c>
      <c r="I129" s="192"/>
      <c r="L129" s="187"/>
      <c r="M129" s="193"/>
      <c r="N129" s="194"/>
      <c r="O129" s="194"/>
      <c r="P129" s="194"/>
      <c r="Q129" s="194"/>
      <c r="R129" s="194"/>
      <c r="S129" s="194"/>
      <c r="T129" s="195"/>
      <c r="AT129" s="189" t="s">
        <v>144</v>
      </c>
      <c r="AU129" s="189" t="s">
        <v>82</v>
      </c>
      <c r="AV129" s="11" t="s">
        <v>82</v>
      </c>
      <c r="AW129" s="11" t="s">
        <v>35</v>
      </c>
      <c r="AX129" s="11" t="s">
        <v>80</v>
      </c>
      <c r="AY129" s="189" t="s">
        <v>135</v>
      </c>
    </row>
    <row r="130" spans="2:65" s="12" customFormat="1" ht="13.5">
      <c r="B130" s="196"/>
      <c r="D130" s="197" t="s">
        <v>144</v>
      </c>
      <c r="E130" s="198" t="s">
        <v>5</v>
      </c>
      <c r="F130" s="199" t="s">
        <v>916</v>
      </c>
      <c r="H130" s="200" t="s">
        <v>5</v>
      </c>
      <c r="I130" s="201"/>
      <c r="L130" s="196"/>
      <c r="M130" s="202"/>
      <c r="N130" s="203"/>
      <c r="O130" s="203"/>
      <c r="P130" s="203"/>
      <c r="Q130" s="203"/>
      <c r="R130" s="203"/>
      <c r="S130" s="203"/>
      <c r="T130" s="204"/>
      <c r="AT130" s="205" t="s">
        <v>144</v>
      </c>
      <c r="AU130" s="205" t="s">
        <v>82</v>
      </c>
      <c r="AV130" s="12" t="s">
        <v>80</v>
      </c>
      <c r="AW130" s="12" t="s">
        <v>35</v>
      </c>
      <c r="AX130" s="12" t="s">
        <v>72</v>
      </c>
      <c r="AY130" s="205" t="s">
        <v>135</v>
      </c>
    </row>
    <row r="131" spans="2:65" s="1" customFormat="1" ht="44.25" customHeight="1">
      <c r="B131" s="174"/>
      <c r="C131" s="175" t="s">
        <v>196</v>
      </c>
      <c r="D131" s="175" t="s">
        <v>137</v>
      </c>
      <c r="E131" s="176" t="s">
        <v>207</v>
      </c>
      <c r="F131" s="177" t="s">
        <v>469</v>
      </c>
      <c r="G131" s="178" t="s">
        <v>154</v>
      </c>
      <c r="H131" s="179">
        <v>113.49</v>
      </c>
      <c r="I131" s="180"/>
      <c r="J131" s="181">
        <f>ROUND(I131*H131,2)</f>
        <v>0</v>
      </c>
      <c r="K131" s="177" t="s">
        <v>141</v>
      </c>
      <c r="L131" s="41"/>
      <c r="M131" s="182" t="s">
        <v>5</v>
      </c>
      <c r="N131" s="183" t="s">
        <v>43</v>
      </c>
      <c r="O131" s="42"/>
      <c r="P131" s="184">
        <f>O131*H131</f>
        <v>0</v>
      </c>
      <c r="Q131" s="184">
        <v>0</v>
      </c>
      <c r="R131" s="184">
        <f>Q131*H131</f>
        <v>0</v>
      </c>
      <c r="S131" s="184">
        <v>0</v>
      </c>
      <c r="T131" s="185">
        <f>S131*H131</f>
        <v>0</v>
      </c>
      <c r="AR131" s="24" t="s">
        <v>142</v>
      </c>
      <c r="AT131" s="24" t="s">
        <v>137</v>
      </c>
      <c r="AU131" s="24" t="s">
        <v>82</v>
      </c>
      <c r="AY131" s="24" t="s">
        <v>135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24" t="s">
        <v>80</v>
      </c>
      <c r="BK131" s="186">
        <f>ROUND(I131*H131,2)</f>
        <v>0</v>
      </c>
      <c r="BL131" s="24" t="s">
        <v>142</v>
      </c>
      <c r="BM131" s="24" t="s">
        <v>672</v>
      </c>
    </row>
    <row r="132" spans="2:65" s="11" customFormat="1" ht="13.5">
      <c r="B132" s="187"/>
      <c r="D132" s="197" t="s">
        <v>144</v>
      </c>
      <c r="E132" s="237" t="s">
        <v>5</v>
      </c>
      <c r="F132" s="217" t="s">
        <v>929</v>
      </c>
      <c r="H132" s="218">
        <v>113.49</v>
      </c>
      <c r="I132" s="192"/>
      <c r="L132" s="187"/>
      <c r="M132" s="193"/>
      <c r="N132" s="194"/>
      <c r="O132" s="194"/>
      <c r="P132" s="194"/>
      <c r="Q132" s="194"/>
      <c r="R132" s="194"/>
      <c r="S132" s="194"/>
      <c r="T132" s="195"/>
      <c r="AT132" s="189" t="s">
        <v>144</v>
      </c>
      <c r="AU132" s="189" t="s">
        <v>82</v>
      </c>
      <c r="AV132" s="11" t="s">
        <v>82</v>
      </c>
      <c r="AW132" s="11" t="s">
        <v>35</v>
      </c>
      <c r="AX132" s="11" t="s">
        <v>80</v>
      </c>
      <c r="AY132" s="189" t="s">
        <v>135</v>
      </c>
    </row>
    <row r="133" spans="2:65" s="1" customFormat="1" ht="22.5" customHeight="1">
      <c r="B133" s="174"/>
      <c r="C133" s="175" t="s">
        <v>201</v>
      </c>
      <c r="D133" s="175" t="s">
        <v>137</v>
      </c>
      <c r="E133" s="176" t="s">
        <v>212</v>
      </c>
      <c r="F133" s="177" t="s">
        <v>213</v>
      </c>
      <c r="G133" s="178" t="s">
        <v>154</v>
      </c>
      <c r="H133" s="179">
        <v>56.744999999999997</v>
      </c>
      <c r="I133" s="180"/>
      <c r="J133" s="181">
        <f>ROUND(I133*H133,2)</f>
        <v>0</v>
      </c>
      <c r="K133" s="177" t="s">
        <v>141</v>
      </c>
      <c r="L133" s="41"/>
      <c r="M133" s="182" t="s">
        <v>5</v>
      </c>
      <c r="N133" s="183" t="s">
        <v>43</v>
      </c>
      <c r="O133" s="42"/>
      <c r="P133" s="184">
        <f>O133*H133</f>
        <v>0</v>
      </c>
      <c r="Q133" s="184">
        <v>0</v>
      </c>
      <c r="R133" s="184">
        <f>Q133*H133</f>
        <v>0</v>
      </c>
      <c r="S133" s="184">
        <v>0</v>
      </c>
      <c r="T133" s="185">
        <f>S133*H133</f>
        <v>0</v>
      </c>
      <c r="AR133" s="24" t="s">
        <v>142</v>
      </c>
      <c r="AT133" s="24" t="s">
        <v>137</v>
      </c>
      <c r="AU133" s="24" t="s">
        <v>82</v>
      </c>
      <c r="AY133" s="24" t="s">
        <v>135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24" t="s">
        <v>80</v>
      </c>
      <c r="BK133" s="186">
        <f>ROUND(I133*H133,2)</f>
        <v>0</v>
      </c>
      <c r="BL133" s="24" t="s">
        <v>142</v>
      </c>
      <c r="BM133" s="24" t="s">
        <v>674</v>
      </c>
    </row>
    <row r="134" spans="2:65" s="1" customFormat="1" ht="22.5" customHeight="1">
      <c r="B134" s="174"/>
      <c r="C134" s="175" t="s">
        <v>206</v>
      </c>
      <c r="D134" s="175" t="s">
        <v>137</v>
      </c>
      <c r="E134" s="176" t="s">
        <v>215</v>
      </c>
      <c r="F134" s="177" t="s">
        <v>473</v>
      </c>
      <c r="G134" s="178" t="s">
        <v>217</v>
      </c>
      <c r="H134" s="179">
        <v>102.14100000000001</v>
      </c>
      <c r="I134" s="180"/>
      <c r="J134" s="181">
        <f>ROUND(I134*H134,2)</f>
        <v>0</v>
      </c>
      <c r="K134" s="177" t="s">
        <v>141</v>
      </c>
      <c r="L134" s="41"/>
      <c r="M134" s="182" t="s">
        <v>5</v>
      </c>
      <c r="N134" s="183" t="s">
        <v>43</v>
      </c>
      <c r="O134" s="42"/>
      <c r="P134" s="184">
        <f>O134*H134</f>
        <v>0</v>
      </c>
      <c r="Q134" s="184">
        <v>0</v>
      </c>
      <c r="R134" s="184">
        <f>Q134*H134</f>
        <v>0</v>
      </c>
      <c r="S134" s="184">
        <v>0</v>
      </c>
      <c r="T134" s="185">
        <f>S134*H134</f>
        <v>0</v>
      </c>
      <c r="AR134" s="24" t="s">
        <v>142</v>
      </c>
      <c r="AT134" s="24" t="s">
        <v>137</v>
      </c>
      <c r="AU134" s="24" t="s">
        <v>82</v>
      </c>
      <c r="AY134" s="24" t="s">
        <v>135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24" t="s">
        <v>80</v>
      </c>
      <c r="BK134" s="186">
        <f>ROUND(I134*H134,2)</f>
        <v>0</v>
      </c>
      <c r="BL134" s="24" t="s">
        <v>142</v>
      </c>
      <c r="BM134" s="24" t="s">
        <v>675</v>
      </c>
    </row>
    <row r="135" spans="2:65" s="11" customFormat="1" ht="13.5">
      <c r="B135" s="187"/>
      <c r="D135" s="197" t="s">
        <v>144</v>
      </c>
      <c r="E135" s="237" t="s">
        <v>5</v>
      </c>
      <c r="F135" s="217" t="s">
        <v>930</v>
      </c>
      <c r="H135" s="218">
        <v>102.14100000000001</v>
      </c>
      <c r="I135" s="192"/>
      <c r="L135" s="187"/>
      <c r="M135" s="193"/>
      <c r="N135" s="194"/>
      <c r="O135" s="194"/>
      <c r="P135" s="194"/>
      <c r="Q135" s="194"/>
      <c r="R135" s="194"/>
      <c r="S135" s="194"/>
      <c r="T135" s="195"/>
      <c r="AT135" s="189" t="s">
        <v>144</v>
      </c>
      <c r="AU135" s="189" t="s">
        <v>82</v>
      </c>
      <c r="AV135" s="11" t="s">
        <v>82</v>
      </c>
      <c r="AW135" s="11" t="s">
        <v>35</v>
      </c>
      <c r="AX135" s="11" t="s">
        <v>80</v>
      </c>
      <c r="AY135" s="189" t="s">
        <v>135</v>
      </c>
    </row>
    <row r="136" spans="2:65" s="1" customFormat="1" ht="31.5" customHeight="1">
      <c r="B136" s="174"/>
      <c r="C136" s="175" t="s">
        <v>211</v>
      </c>
      <c r="D136" s="175" t="s">
        <v>137</v>
      </c>
      <c r="E136" s="176" t="s">
        <v>220</v>
      </c>
      <c r="F136" s="177" t="s">
        <v>476</v>
      </c>
      <c r="G136" s="178" t="s">
        <v>154</v>
      </c>
      <c r="H136" s="179">
        <v>34.92</v>
      </c>
      <c r="I136" s="180"/>
      <c r="J136" s="181">
        <f>ROUND(I136*H136,2)</f>
        <v>0</v>
      </c>
      <c r="K136" s="177" t="s">
        <v>141</v>
      </c>
      <c r="L136" s="41"/>
      <c r="M136" s="182" t="s">
        <v>5</v>
      </c>
      <c r="N136" s="183" t="s">
        <v>43</v>
      </c>
      <c r="O136" s="42"/>
      <c r="P136" s="184">
        <f>O136*H136</f>
        <v>0</v>
      </c>
      <c r="Q136" s="184">
        <v>0</v>
      </c>
      <c r="R136" s="184">
        <f>Q136*H136</f>
        <v>0</v>
      </c>
      <c r="S136" s="184">
        <v>0</v>
      </c>
      <c r="T136" s="185">
        <f>S136*H136</f>
        <v>0</v>
      </c>
      <c r="AR136" s="24" t="s">
        <v>142</v>
      </c>
      <c r="AT136" s="24" t="s">
        <v>137</v>
      </c>
      <c r="AU136" s="24" t="s">
        <v>82</v>
      </c>
      <c r="AY136" s="24" t="s">
        <v>135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24" t="s">
        <v>80</v>
      </c>
      <c r="BK136" s="186">
        <f>ROUND(I136*H136,2)</f>
        <v>0</v>
      </c>
      <c r="BL136" s="24" t="s">
        <v>142</v>
      </c>
      <c r="BM136" s="24" t="s">
        <v>677</v>
      </c>
    </row>
    <row r="137" spans="2:65" s="11" customFormat="1" ht="13.5">
      <c r="B137" s="187"/>
      <c r="D137" s="188" t="s">
        <v>144</v>
      </c>
      <c r="E137" s="189" t="s">
        <v>5</v>
      </c>
      <c r="F137" s="190" t="s">
        <v>931</v>
      </c>
      <c r="H137" s="191">
        <v>34.92</v>
      </c>
      <c r="I137" s="192"/>
      <c r="L137" s="187"/>
      <c r="M137" s="193"/>
      <c r="N137" s="194"/>
      <c r="O137" s="194"/>
      <c r="P137" s="194"/>
      <c r="Q137" s="194"/>
      <c r="R137" s="194"/>
      <c r="S137" s="194"/>
      <c r="T137" s="195"/>
      <c r="AT137" s="189" t="s">
        <v>144</v>
      </c>
      <c r="AU137" s="189" t="s">
        <v>82</v>
      </c>
      <c r="AV137" s="11" t="s">
        <v>82</v>
      </c>
      <c r="AW137" s="11" t="s">
        <v>35</v>
      </c>
      <c r="AX137" s="11" t="s">
        <v>80</v>
      </c>
      <c r="AY137" s="189" t="s">
        <v>135</v>
      </c>
    </row>
    <row r="138" spans="2:65" s="12" customFormat="1" ht="13.5">
      <c r="B138" s="196"/>
      <c r="D138" s="197" t="s">
        <v>144</v>
      </c>
      <c r="E138" s="198" t="s">
        <v>5</v>
      </c>
      <c r="F138" s="199" t="s">
        <v>916</v>
      </c>
      <c r="H138" s="200" t="s">
        <v>5</v>
      </c>
      <c r="I138" s="201"/>
      <c r="L138" s="196"/>
      <c r="M138" s="202"/>
      <c r="N138" s="203"/>
      <c r="O138" s="203"/>
      <c r="P138" s="203"/>
      <c r="Q138" s="203"/>
      <c r="R138" s="203"/>
      <c r="S138" s="203"/>
      <c r="T138" s="204"/>
      <c r="AT138" s="205" t="s">
        <v>144</v>
      </c>
      <c r="AU138" s="205" t="s">
        <v>82</v>
      </c>
      <c r="AV138" s="12" t="s">
        <v>80</v>
      </c>
      <c r="AW138" s="12" t="s">
        <v>35</v>
      </c>
      <c r="AX138" s="12" t="s">
        <v>72</v>
      </c>
      <c r="AY138" s="205" t="s">
        <v>135</v>
      </c>
    </row>
    <row r="139" spans="2:65" s="1" customFormat="1" ht="22.5" customHeight="1">
      <c r="B139" s="174"/>
      <c r="C139" s="219" t="s">
        <v>11</v>
      </c>
      <c r="D139" s="219" t="s">
        <v>225</v>
      </c>
      <c r="E139" s="220" t="s">
        <v>226</v>
      </c>
      <c r="F139" s="221" t="s">
        <v>227</v>
      </c>
      <c r="G139" s="222" t="s">
        <v>217</v>
      </c>
      <c r="H139" s="223">
        <v>69.84</v>
      </c>
      <c r="I139" s="224"/>
      <c r="J139" s="225">
        <f>ROUND(I139*H139,2)</f>
        <v>0</v>
      </c>
      <c r="K139" s="221" t="s">
        <v>141</v>
      </c>
      <c r="L139" s="226"/>
      <c r="M139" s="227" t="s">
        <v>5</v>
      </c>
      <c r="N139" s="228" t="s">
        <v>43</v>
      </c>
      <c r="O139" s="42"/>
      <c r="P139" s="184">
        <f>O139*H139</f>
        <v>0</v>
      </c>
      <c r="Q139" s="184">
        <v>0</v>
      </c>
      <c r="R139" s="184">
        <f>Q139*H139</f>
        <v>0</v>
      </c>
      <c r="S139" s="184">
        <v>0</v>
      </c>
      <c r="T139" s="185">
        <f>S139*H139</f>
        <v>0</v>
      </c>
      <c r="AR139" s="24" t="s">
        <v>183</v>
      </c>
      <c r="AT139" s="24" t="s">
        <v>225</v>
      </c>
      <c r="AU139" s="24" t="s">
        <v>82</v>
      </c>
      <c r="AY139" s="24" t="s">
        <v>135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24" t="s">
        <v>80</v>
      </c>
      <c r="BK139" s="186">
        <f>ROUND(I139*H139,2)</f>
        <v>0</v>
      </c>
      <c r="BL139" s="24" t="s">
        <v>142</v>
      </c>
      <c r="BM139" s="24" t="s">
        <v>679</v>
      </c>
    </row>
    <row r="140" spans="2:65" s="11" customFormat="1" ht="13.5">
      <c r="B140" s="187"/>
      <c r="D140" s="197" t="s">
        <v>144</v>
      </c>
      <c r="E140" s="237" t="s">
        <v>5</v>
      </c>
      <c r="F140" s="217" t="s">
        <v>932</v>
      </c>
      <c r="H140" s="218">
        <v>69.84</v>
      </c>
      <c r="I140" s="192"/>
      <c r="L140" s="187"/>
      <c r="M140" s="193"/>
      <c r="N140" s="194"/>
      <c r="O140" s="194"/>
      <c r="P140" s="194"/>
      <c r="Q140" s="194"/>
      <c r="R140" s="194"/>
      <c r="S140" s="194"/>
      <c r="T140" s="195"/>
      <c r="AT140" s="189" t="s">
        <v>144</v>
      </c>
      <c r="AU140" s="189" t="s">
        <v>82</v>
      </c>
      <c r="AV140" s="11" t="s">
        <v>82</v>
      </c>
      <c r="AW140" s="11" t="s">
        <v>35</v>
      </c>
      <c r="AX140" s="11" t="s">
        <v>80</v>
      </c>
      <c r="AY140" s="189" t="s">
        <v>135</v>
      </c>
    </row>
    <row r="141" spans="2:65" s="1" customFormat="1" ht="44.25" customHeight="1">
      <c r="B141" s="174"/>
      <c r="C141" s="175" t="s">
        <v>219</v>
      </c>
      <c r="D141" s="175" t="s">
        <v>137</v>
      </c>
      <c r="E141" s="176" t="s">
        <v>231</v>
      </c>
      <c r="F141" s="177" t="s">
        <v>481</v>
      </c>
      <c r="G141" s="178" t="s">
        <v>154</v>
      </c>
      <c r="H141" s="179">
        <v>17.46</v>
      </c>
      <c r="I141" s="180"/>
      <c r="J141" s="181">
        <f>ROUND(I141*H141,2)</f>
        <v>0</v>
      </c>
      <c r="K141" s="177" t="s">
        <v>5</v>
      </c>
      <c r="L141" s="41"/>
      <c r="M141" s="182" t="s">
        <v>5</v>
      </c>
      <c r="N141" s="183" t="s">
        <v>43</v>
      </c>
      <c r="O141" s="42"/>
      <c r="P141" s="184">
        <f>O141*H141</f>
        <v>0</v>
      </c>
      <c r="Q141" s="184">
        <v>0</v>
      </c>
      <c r="R141" s="184">
        <f>Q141*H141</f>
        <v>0</v>
      </c>
      <c r="S141" s="184">
        <v>0</v>
      </c>
      <c r="T141" s="185">
        <f>S141*H141</f>
        <v>0</v>
      </c>
      <c r="AR141" s="24" t="s">
        <v>142</v>
      </c>
      <c r="AT141" s="24" t="s">
        <v>137</v>
      </c>
      <c r="AU141" s="24" t="s">
        <v>82</v>
      </c>
      <c r="AY141" s="24" t="s">
        <v>135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24" t="s">
        <v>80</v>
      </c>
      <c r="BK141" s="186">
        <f>ROUND(I141*H141,2)</f>
        <v>0</v>
      </c>
      <c r="BL141" s="24" t="s">
        <v>142</v>
      </c>
      <c r="BM141" s="24" t="s">
        <v>681</v>
      </c>
    </row>
    <row r="142" spans="2:65" s="12" customFormat="1" ht="13.5">
      <c r="B142" s="196"/>
      <c r="D142" s="188" t="s">
        <v>144</v>
      </c>
      <c r="E142" s="206" t="s">
        <v>5</v>
      </c>
      <c r="F142" s="207" t="s">
        <v>653</v>
      </c>
      <c r="H142" s="205" t="s">
        <v>5</v>
      </c>
      <c r="I142" s="201"/>
      <c r="L142" s="196"/>
      <c r="M142" s="202"/>
      <c r="N142" s="203"/>
      <c r="O142" s="203"/>
      <c r="P142" s="203"/>
      <c r="Q142" s="203"/>
      <c r="R142" s="203"/>
      <c r="S142" s="203"/>
      <c r="T142" s="204"/>
      <c r="AT142" s="205" t="s">
        <v>144</v>
      </c>
      <c r="AU142" s="205" t="s">
        <v>82</v>
      </c>
      <c r="AV142" s="12" t="s">
        <v>80</v>
      </c>
      <c r="AW142" s="12" t="s">
        <v>35</v>
      </c>
      <c r="AX142" s="12" t="s">
        <v>72</v>
      </c>
      <c r="AY142" s="205" t="s">
        <v>135</v>
      </c>
    </row>
    <row r="143" spans="2:65" s="11" customFormat="1" ht="13.5">
      <c r="B143" s="187"/>
      <c r="D143" s="188" t="s">
        <v>144</v>
      </c>
      <c r="E143" s="189" t="s">
        <v>5</v>
      </c>
      <c r="F143" s="190" t="s">
        <v>933</v>
      </c>
      <c r="H143" s="191">
        <v>7.92</v>
      </c>
      <c r="I143" s="192"/>
      <c r="L143" s="187"/>
      <c r="M143" s="193"/>
      <c r="N143" s="194"/>
      <c r="O143" s="194"/>
      <c r="P143" s="194"/>
      <c r="Q143" s="194"/>
      <c r="R143" s="194"/>
      <c r="S143" s="194"/>
      <c r="T143" s="195"/>
      <c r="AT143" s="189" t="s">
        <v>144</v>
      </c>
      <c r="AU143" s="189" t="s">
        <v>82</v>
      </c>
      <c r="AV143" s="11" t="s">
        <v>82</v>
      </c>
      <c r="AW143" s="11" t="s">
        <v>35</v>
      </c>
      <c r="AX143" s="11" t="s">
        <v>72</v>
      </c>
      <c r="AY143" s="189" t="s">
        <v>135</v>
      </c>
    </row>
    <row r="144" spans="2:65" s="14" customFormat="1" ht="13.5">
      <c r="B144" s="229"/>
      <c r="D144" s="188" t="s">
        <v>144</v>
      </c>
      <c r="E144" s="230" t="s">
        <v>5</v>
      </c>
      <c r="F144" s="231" t="s">
        <v>237</v>
      </c>
      <c r="H144" s="232">
        <v>7.92</v>
      </c>
      <c r="I144" s="233"/>
      <c r="L144" s="229"/>
      <c r="M144" s="234"/>
      <c r="N144" s="235"/>
      <c r="O144" s="235"/>
      <c r="P144" s="235"/>
      <c r="Q144" s="235"/>
      <c r="R144" s="235"/>
      <c r="S144" s="235"/>
      <c r="T144" s="236"/>
      <c r="AT144" s="230" t="s">
        <v>144</v>
      </c>
      <c r="AU144" s="230" t="s">
        <v>82</v>
      </c>
      <c r="AV144" s="14" t="s">
        <v>151</v>
      </c>
      <c r="AW144" s="14" t="s">
        <v>35</v>
      </c>
      <c r="AX144" s="14" t="s">
        <v>72</v>
      </c>
      <c r="AY144" s="230" t="s">
        <v>135</v>
      </c>
    </row>
    <row r="145" spans="2:65" s="12" customFormat="1" ht="13.5">
      <c r="B145" s="196"/>
      <c r="D145" s="188" t="s">
        <v>144</v>
      </c>
      <c r="E145" s="206" t="s">
        <v>5</v>
      </c>
      <c r="F145" s="207" t="s">
        <v>484</v>
      </c>
      <c r="H145" s="205" t="s">
        <v>5</v>
      </c>
      <c r="I145" s="201"/>
      <c r="L145" s="196"/>
      <c r="M145" s="202"/>
      <c r="N145" s="203"/>
      <c r="O145" s="203"/>
      <c r="P145" s="203"/>
      <c r="Q145" s="203"/>
      <c r="R145" s="203"/>
      <c r="S145" s="203"/>
      <c r="T145" s="204"/>
      <c r="AT145" s="205" t="s">
        <v>144</v>
      </c>
      <c r="AU145" s="205" t="s">
        <v>82</v>
      </c>
      <c r="AV145" s="12" t="s">
        <v>80</v>
      </c>
      <c r="AW145" s="12" t="s">
        <v>35</v>
      </c>
      <c r="AX145" s="12" t="s">
        <v>72</v>
      </c>
      <c r="AY145" s="205" t="s">
        <v>135</v>
      </c>
    </row>
    <row r="146" spans="2:65" s="11" customFormat="1" ht="13.5">
      <c r="B146" s="187"/>
      <c r="D146" s="188" t="s">
        <v>144</v>
      </c>
      <c r="E146" s="189" t="s">
        <v>5</v>
      </c>
      <c r="F146" s="190" t="s">
        <v>934</v>
      </c>
      <c r="H146" s="191">
        <v>9.5399999999999991</v>
      </c>
      <c r="I146" s="192"/>
      <c r="L146" s="187"/>
      <c r="M146" s="193"/>
      <c r="N146" s="194"/>
      <c r="O146" s="194"/>
      <c r="P146" s="194"/>
      <c r="Q146" s="194"/>
      <c r="R146" s="194"/>
      <c r="S146" s="194"/>
      <c r="T146" s="195"/>
      <c r="AT146" s="189" t="s">
        <v>144</v>
      </c>
      <c r="AU146" s="189" t="s">
        <v>82</v>
      </c>
      <c r="AV146" s="11" t="s">
        <v>82</v>
      </c>
      <c r="AW146" s="11" t="s">
        <v>35</v>
      </c>
      <c r="AX146" s="11" t="s">
        <v>72</v>
      </c>
      <c r="AY146" s="189" t="s">
        <v>135</v>
      </c>
    </row>
    <row r="147" spans="2:65" s="14" customFormat="1" ht="13.5">
      <c r="B147" s="229"/>
      <c r="D147" s="188" t="s">
        <v>144</v>
      </c>
      <c r="E147" s="230" t="s">
        <v>5</v>
      </c>
      <c r="F147" s="231" t="s">
        <v>237</v>
      </c>
      <c r="H147" s="232">
        <v>9.5399999999999991</v>
      </c>
      <c r="I147" s="233"/>
      <c r="L147" s="229"/>
      <c r="M147" s="234"/>
      <c r="N147" s="235"/>
      <c r="O147" s="235"/>
      <c r="P147" s="235"/>
      <c r="Q147" s="235"/>
      <c r="R147" s="235"/>
      <c r="S147" s="235"/>
      <c r="T147" s="236"/>
      <c r="AT147" s="230" t="s">
        <v>144</v>
      </c>
      <c r="AU147" s="230" t="s">
        <v>82</v>
      </c>
      <c r="AV147" s="14" t="s">
        <v>151</v>
      </c>
      <c r="AW147" s="14" t="s">
        <v>35</v>
      </c>
      <c r="AX147" s="14" t="s">
        <v>72</v>
      </c>
      <c r="AY147" s="230" t="s">
        <v>135</v>
      </c>
    </row>
    <row r="148" spans="2:65" s="13" customFormat="1" ht="13.5">
      <c r="B148" s="208"/>
      <c r="D148" s="188" t="s">
        <v>144</v>
      </c>
      <c r="E148" s="209" t="s">
        <v>5</v>
      </c>
      <c r="F148" s="210" t="s">
        <v>162</v>
      </c>
      <c r="H148" s="211">
        <v>17.46</v>
      </c>
      <c r="I148" s="212"/>
      <c r="L148" s="208"/>
      <c r="M148" s="213"/>
      <c r="N148" s="214"/>
      <c r="O148" s="214"/>
      <c r="P148" s="214"/>
      <c r="Q148" s="214"/>
      <c r="R148" s="214"/>
      <c r="S148" s="214"/>
      <c r="T148" s="215"/>
      <c r="AT148" s="216" t="s">
        <v>144</v>
      </c>
      <c r="AU148" s="216" t="s">
        <v>82</v>
      </c>
      <c r="AV148" s="13" t="s">
        <v>142</v>
      </c>
      <c r="AW148" s="13" t="s">
        <v>35</v>
      </c>
      <c r="AX148" s="13" t="s">
        <v>80</v>
      </c>
      <c r="AY148" s="216" t="s">
        <v>135</v>
      </c>
    </row>
    <row r="149" spans="2:65" s="12" customFormat="1" ht="13.5">
      <c r="B149" s="196"/>
      <c r="D149" s="197" t="s">
        <v>144</v>
      </c>
      <c r="E149" s="198" t="s">
        <v>5</v>
      </c>
      <c r="F149" s="199" t="s">
        <v>916</v>
      </c>
      <c r="H149" s="200" t="s">
        <v>5</v>
      </c>
      <c r="I149" s="201"/>
      <c r="L149" s="196"/>
      <c r="M149" s="202"/>
      <c r="N149" s="203"/>
      <c r="O149" s="203"/>
      <c r="P149" s="203"/>
      <c r="Q149" s="203"/>
      <c r="R149" s="203"/>
      <c r="S149" s="203"/>
      <c r="T149" s="204"/>
      <c r="AT149" s="205" t="s">
        <v>144</v>
      </c>
      <c r="AU149" s="205" t="s">
        <v>82</v>
      </c>
      <c r="AV149" s="12" t="s">
        <v>80</v>
      </c>
      <c r="AW149" s="12" t="s">
        <v>35</v>
      </c>
      <c r="AX149" s="12" t="s">
        <v>72</v>
      </c>
      <c r="AY149" s="205" t="s">
        <v>135</v>
      </c>
    </row>
    <row r="150" spans="2:65" s="1" customFormat="1" ht="31.5" customHeight="1">
      <c r="B150" s="174"/>
      <c r="C150" s="219" t="s">
        <v>224</v>
      </c>
      <c r="D150" s="219" t="s">
        <v>225</v>
      </c>
      <c r="E150" s="220" t="s">
        <v>240</v>
      </c>
      <c r="F150" s="221" t="s">
        <v>489</v>
      </c>
      <c r="G150" s="222" t="s">
        <v>217</v>
      </c>
      <c r="H150" s="223">
        <v>34.92</v>
      </c>
      <c r="I150" s="224"/>
      <c r="J150" s="225">
        <f>ROUND(I150*H150,2)</f>
        <v>0</v>
      </c>
      <c r="K150" s="221" t="s">
        <v>141</v>
      </c>
      <c r="L150" s="226"/>
      <c r="M150" s="227" t="s">
        <v>5</v>
      </c>
      <c r="N150" s="228" t="s">
        <v>43</v>
      </c>
      <c r="O150" s="42"/>
      <c r="P150" s="184">
        <f>O150*H150</f>
        <v>0</v>
      </c>
      <c r="Q150" s="184">
        <v>0</v>
      </c>
      <c r="R150" s="184">
        <f>Q150*H150</f>
        <v>0</v>
      </c>
      <c r="S150" s="184">
        <v>0</v>
      </c>
      <c r="T150" s="185">
        <f>S150*H150</f>
        <v>0</v>
      </c>
      <c r="AR150" s="24" t="s">
        <v>183</v>
      </c>
      <c r="AT150" s="24" t="s">
        <v>225</v>
      </c>
      <c r="AU150" s="24" t="s">
        <v>82</v>
      </c>
      <c r="AY150" s="24" t="s">
        <v>135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24" t="s">
        <v>80</v>
      </c>
      <c r="BK150" s="186">
        <f>ROUND(I150*H150,2)</f>
        <v>0</v>
      </c>
      <c r="BL150" s="24" t="s">
        <v>142</v>
      </c>
      <c r="BM150" s="24" t="s">
        <v>684</v>
      </c>
    </row>
    <row r="151" spans="2:65" s="11" customFormat="1" ht="13.5">
      <c r="B151" s="187"/>
      <c r="D151" s="188" t="s">
        <v>144</v>
      </c>
      <c r="E151" s="189" t="s">
        <v>5</v>
      </c>
      <c r="F151" s="190" t="s">
        <v>935</v>
      </c>
      <c r="H151" s="191">
        <v>34.92</v>
      </c>
      <c r="I151" s="192"/>
      <c r="L151" s="187"/>
      <c r="M151" s="193"/>
      <c r="N151" s="194"/>
      <c r="O151" s="194"/>
      <c r="P151" s="194"/>
      <c r="Q151" s="194"/>
      <c r="R151" s="194"/>
      <c r="S151" s="194"/>
      <c r="T151" s="195"/>
      <c r="AT151" s="189" t="s">
        <v>144</v>
      </c>
      <c r="AU151" s="189" t="s">
        <v>82</v>
      </c>
      <c r="AV151" s="11" t="s">
        <v>82</v>
      </c>
      <c r="AW151" s="11" t="s">
        <v>35</v>
      </c>
      <c r="AX151" s="11" t="s">
        <v>80</v>
      </c>
      <c r="AY151" s="189" t="s">
        <v>135</v>
      </c>
    </row>
    <row r="152" spans="2:65" s="10" customFormat="1" ht="22.35" customHeight="1">
      <c r="B152" s="160"/>
      <c r="D152" s="171" t="s">
        <v>71</v>
      </c>
      <c r="E152" s="172" t="s">
        <v>206</v>
      </c>
      <c r="F152" s="172" t="s">
        <v>492</v>
      </c>
      <c r="I152" s="163"/>
      <c r="J152" s="173">
        <f>BK152</f>
        <v>0</v>
      </c>
      <c r="L152" s="160"/>
      <c r="M152" s="165"/>
      <c r="N152" s="166"/>
      <c r="O152" s="166"/>
      <c r="P152" s="167">
        <f>SUM(P153:P155)</f>
        <v>0</v>
      </c>
      <c r="Q152" s="166"/>
      <c r="R152" s="167">
        <f>SUM(R153:R155)</f>
        <v>0</v>
      </c>
      <c r="S152" s="166"/>
      <c r="T152" s="168">
        <f>SUM(T153:T155)</f>
        <v>0</v>
      </c>
      <c r="AR152" s="161" t="s">
        <v>80</v>
      </c>
      <c r="AT152" s="169" t="s">
        <v>71</v>
      </c>
      <c r="AU152" s="169" t="s">
        <v>82</v>
      </c>
      <c r="AY152" s="161" t="s">
        <v>135</v>
      </c>
      <c r="BK152" s="170">
        <f>SUM(BK153:BK155)</f>
        <v>0</v>
      </c>
    </row>
    <row r="153" spans="2:65" s="1" customFormat="1" ht="31.5" customHeight="1">
      <c r="B153" s="174"/>
      <c r="C153" s="175" t="s">
        <v>230</v>
      </c>
      <c r="D153" s="175" t="s">
        <v>137</v>
      </c>
      <c r="E153" s="176" t="s">
        <v>245</v>
      </c>
      <c r="F153" s="177" t="s">
        <v>493</v>
      </c>
      <c r="G153" s="178" t="s">
        <v>154</v>
      </c>
      <c r="H153" s="179">
        <v>8.5120000000000005</v>
      </c>
      <c r="I153" s="180"/>
      <c r="J153" s="181">
        <f>ROUND(I153*H153,2)</f>
        <v>0</v>
      </c>
      <c r="K153" s="177" t="s">
        <v>141</v>
      </c>
      <c r="L153" s="41"/>
      <c r="M153" s="182" t="s">
        <v>5</v>
      </c>
      <c r="N153" s="183" t="s">
        <v>43</v>
      </c>
      <c r="O153" s="42"/>
      <c r="P153" s="184">
        <f>O153*H153</f>
        <v>0</v>
      </c>
      <c r="Q153" s="184">
        <v>0</v>
      </c>
      <c r="R153" s="184">
        <f>Q153*H153</f>
        <v>0</v>
      </c>
      <c r="S153" s="184">
        <v>0</v>
      </c>
      <c r="T153" s="185">
        <f>S153*H153</f>
        <v>0</v>
      </c>
      <c r="AR153" s="24" t="s">
        <v>142</v>
      </c>
      <c r="AT153" s="24" t="s">
        <v>137</v>
      </c>
      <c r="AU153" s="24" t="s">
        <v>151</v>
      </c>
      <c r="AY153" s="24" t="s">
        <v>135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24" t="s">
        <v>80</v>
      </c>
      <c r="BK153" s="186">
        <f>ROUND(I153*H153,2)</f>
        <v>0</v>
      </c>
      <c r="BL153" s="24" t="s">
        <v>142</v>
      </c>
      <c r="BM153" s="24" t="s">
        <v>686</v>
      </c>
    </row>
    <row r="154" spans="2:65" s="11" customFormat="1" ht="13.5">
      <c r="B154" s="187"/>
      <c r="D154" s="188" t="s">
        <v>144</v>
      </c>
      <c r="E154" s="189" t="s">
        <v>5</v>
      </c>
      <c r="F154" s="190" t="s">
        <v>936</v>
      </c>
      <c r="H154" s="191">
        <v>8.5120000000000005</v>
      </c>
      <c r="I154" s="192"/>
      <c r="L154" s="187"/>
      <c r="M154" s="193"/>
      <c r="N154" s="194"/>
      <c r="O154" s="194"/>
      <c r="P154" s="194"/>
      <c r="Q154" s="194"/>
      <c r="R154" s="194"/>
      <c r="S154" s="194"/>
      <c r="T154" s="195"/>
      <c r="AT154" s="189" t="s">
        <v>144</v>
      </c>
      <c r="AU154" s="189" t="s">
        <v>151</v>
      </c>
      <c r="AV154" s="11" t="s">
        <v>82</v>
      </c>
      <c r="AW154" s="11" t="s">
        <v>35</v>
      </c>
      <c r="AX154" s="11" t="s">
        <v>80</v>
      </c>
      <c r="AY154" s="189" t="s">
        <v>135</v>
      </c>
    </row>
    <row r="155" spans="2:65" s="12" customFormat="1" ht="13.5">
      <c r="B155" s="196"/>
      <c r="D155" s="188" t="s">
        <v>144</v>
      </c>
      <c r="E155" s="206" t="s">
        <v>5</v>
      </c>
      <c r="F155" s="207" t="s">
        <v>916</v>
      </c>
      <c r="H155" s="205" t="s">
        <v>5</v>
      </c>
      <c r="I155" s="201"/>
      <c r="L155" s="196"/>
      <c r="M155" s="202"/>
      <c r="N155" s="203"/>
      <c r="O155" s="203"/>
      <c r="P155" s="203"/>
      <c r="Q155" s="203"/>
      <c r="R155" s="203"/>
      <c r="S155" s="203"/>
      <c r="T155" s="204"/>
      <c r="AT155" s="205" t="s">
        <v>144</v>
      </c>
      <c r="AU155" s="205" t="s">
        <v>151</v>
      </c>
      <c r="AV155" s="12" t="s">
        <v>80</v>
      </c>
      <c r="AW155" s="12" t="s">
        <v>35</v>
      </c>
      <c r="AX155" s="12" t="s">
        <v>72</v>
      </c>
      <c r="AY155" s="205" t="s">
        <v>135</v>
      </c>
    </row>
    <row r="156" spans="2:65" s="10" customFormat="1" ht="29.85" customHeight="1">
      <c r="B156" s="160"/>
      <c r="D156" s="171" t="s">
        <v>71</v>
      </c>
      <c r="E156" s="172" t="s">
        <v>142</v>
      </c>
      <c r="F156" s="172" t="s">
        <v>260</v>
      </c>
      <c r="I156" s="163"/>
      <c r="J156" s="173">
        <f>BK156</f>
        <v>0</v>
      </c>
      <c r="L156" s="160"/>
      <c r="M156" s="165"/>
      <c r="N156" s="166"/>
      <c r="O156" s="166"/>
      <c r="P156" s="167">
        <f>SUM(P157:P168)</f>
        <v>0</v>
      </c>
      <c r="Q156" s="166"/>
      <c r="R156" s="167">
        <f>SUM(R157:R168)</f>
        <v>9.3702110500000018</v>
      </c>
      <c r="S156" s="166"/>
      <c r="T156" s="168">
        <f>SUM(T157:T168)</f>
        <v>0</v>
      </c>
      <c r="AR156" s="161" t="s">
        <v>80</v>
      </c>
      <c r="AT156" s="169" t="s">
        <v>71</v>
      </c>
      <c r="AU156" s="169" t="s">
        <v>80</v>
      </c>
      <c r="AY156" s="161" t="s">
        <v>135</v>
      </c>
      <c r="BK156" s="170">
        <f>SUM(BK157:BK168)</f>
        <v>0</v>
      </c>
    </row>
    <row r="157" spans="2:65" s="1" customFormat="1" ht="31.5" customHeight="1">
      <c r="B157" s="174"/>
      <c r="C157" s="175" t="s">
        <v>239</v>
      </c>
      <c r="D157" s="175" t="s">
        <v>137</v>
      </c>
      <c r="E157" s="176" t="s">
        <v>262</v>
      </c>
      <c r="F157" s="177" t="s">
        <v>503</v>
      </c>
      <c r="G157" s="178" t="s">
        <v>154</v>
      </c>
      <c r="H157" s="179">
        <v>4.3650000000000002</v>
      </c>
      <c r="I157" s="180"/>
      <c r="J157" s="181">
        <f>ROUND(I157*H157,2)</f>
        <v>0</v>
      </c>
      <c r="K157" s="177" t="s">
        <v>141</v>
      </c>
      <c r="L157" s="41"/>
      <c r="M157" s="182" t="s">
        <v>5</v>
      </c>
      <c r="N157" s="183" t="s">
        <v>43</v>
      </c>
      <c r="O157" s="42"/>
      <c r="P157" s="184">
        <f>O157*H157</f>
        <v>0</v>
      </c>
      <c r="Q157" s="184">
        <v>1.8907700000000001</v>
      </c>
      <c r="R157" s="184">
        <f>Q157*H157</f>
        <v>8.2532110500000009</v>
      </c>
      <c r="S157" s="184">
        <v>0</v>
      </c>
      <c r="T157" s="185">
        <f>S157*H157</f>
        <v>0</v>
      </c>
      <c r="AR157" s="24" t="s">
        <v>142</v>
      </c>
      <c r="AT157" s="24" t="s">
        <v>137</v>
      </c>
      <c r="AU157" s="24" t="s">
        <v>82</v>
      </c>
      <c r="AY157" s="24" t="s">
        <v>135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24" t="s">
        <v>80</v>
      </c>
      <c r="BK157" s="186">
        <f>ROUND(I157*H157,2)</f>
        <v>0</v>
      </c>
      <c r="BL157" s="24" t="s">
        <v>142</v>
      </c>
      <c r="BM157" s="24" t="s">
        <v>692</v>
      </c>
    </row>
    <row r="158" spans="2:65" s="12" customFormat="1" ht="13.5">
      <c r="B158" s="196"/>
      <c r="D158" s="188" t="s">
        <v>144</v>
      </c>
      <c r="E158" s="206" t="s">
        <v>5</v>
      </c>
      <c r="F158" s="207" t="s">
        <v>653</v>
      </c>
      <c r="H158" s="205" t="s">
        <v>5</v>
      </c>
      <c r="I158" s="201"/>
      <c r="L158" s="196"/>
      <c r="M158" s="202"/>
      <c r="N158" s="203"/>
      <c r="O158" s="203"/>
      <c r="P158" s="203"/>
      <c r="Q158" s="203"/>
      <c r="R158" s="203"/>
      <c r="S158" s="203"/>
      <c r="T158" s="204"/>
      <c r="AT158" s="205" t="s">
        <v>144</v>
      </c>
      <c r="AU158" s="205" t="s">
        <v>82</v>
      </c>
      <c r="AV158" s="12" t="s">
        <v>80</v>
      </c>
      <c r="AW158" s="12" t="s">
        <v>35</v>
      </c>
      <c r="AX158" s="12" t="s">
        <v>72</v>
      </c>
      <c r="AY158" s="205" t="s">
        <v>135</v>
      </c>
    </row>
    <row r="159" spans="2:65" s="11" customFormat="1" ht="13.5">
      <c r="B159" s="187"/>
      <c r="D159" s="188" t="s">
        <v>144</v>
      </c>
      <c r="E159" s="189" t="s">
        <v>5</v>
      </c>
      <c r="F159" s="190" t="s">
        <v>505</v>
      </c>
      <c r="H159" s="191">
        <v>1.98</v>
      </c>
      <c r="I159" s="192"/>
      <c r="L159" s="187"/>
      <c r="M159" s="193"/>
      <c r="N159" s="194"/>
      <c r="O159" s="194"/>
      <c r="P159" s="194"/>
      <c r="Q159" s="194"/>
      <c r="R159" s="194"/>
      <c r="S159" s="194"/>
      <c r="T159" s="195"/>
      <c r="AT159" s="189" t="s">
        <v>144</v>
      </c>
      <c r="AU159" s="189" t="s">
        <v>82</v>
      </c>
      <c r="AV159" s="11" t="s">
        <v>82</v>
      </c>
      <c r="AW159" s="11" t="s">
        <v>35</v>
      </c>
      <c r="AX159" s="11" t="s">
        <v>72</v>
      </c>
      <c r="AY159" s="189" t="s">
        <v>135</v>
      </c>
    </row>
    <row r="160" spans="2:65" s="14" customFormat="1" ht="13.5">
      <c r="B160" s="229"/>
      <c r="D160" s="188" t="s">
        <v>144</v>
      </c>
      <c r="E160" s="230" t="s">
        <v>5</v>
      </c>
      <c r="F160" s="231" t="s">
        <v>237</v>
      </c>
      <c r="H160" s="232">
        <v>1.98</v>
      </c>
      <c r="I160" s="233"/>
      <c r="L160" s="229"/>
      <c r="M160" s="234"/>
      <c r="N160" s="235"/>
      <c r="O160" s="235"/>
      <c r="P160" s="235"/>
      <c r="Q160" s="235"/>
      <c r="R160" s="235"/>
      <c r="S160" s="235"/>
      <c r="T160" s="236"/>
      <c r="AT160" s="230" t="s">
        <v>144</v>
      </c>
      <c r="AU160" s="230" t="s">
        <v>82</v>
      </c>
      <c r="AV160" s="14" t="s">
        <v>151</v>
      </c>
      <c r="AW160" s="14" t="s">
        <v>35</v>
      </c>
      <c r="AX160" s="14" t="s">
        <v>72</v>
      </c>
      <c r="AY160" s="230" t="s">
        <v>135</v>
      </c>
    </row>
    <row r="161" spans="2:65" s="12" customFormat="1" ht="13.5">
      <c r="B161" s="196"/>
      <c r="D161" s="188" t="s">
        <v>144</v>
      </c>
      <c r="E161" s="206" t="s">
        <v>5</v>
      </c>
      <c r="F161" s="207" t="s">
        <v>484</v>
      </c>
      <c r="H161" s="205" t="s">
        <v>5</v>
      </c>
      <c r="I161" s="201"/>
      <c r="L161" s="196"/>
      <c r="M161" s="202"/>
      <c r="N161" s="203"/>
      <c r="O161" s="203"/>
      <c r="P161" s="203"/>
      <c r="Q161" s="203"/>
      <c r="R161" s="203"/>
      <c r="S161" s="203"/>
      <c r="T161" s="204"/>
      <c r="AT161" s="205" t="s">
        <v>144</v>
      </c>
      <c r="AU161" s="205" t="s">
        <v>82</v>
      </c>
      <c r="AV161" s="12" t="s">
        <v>80</v>
      </c>
      <c r="AW161" s="12" t="s">
        <v>35</v>
      </c>
      <c r="AX161" s="12" t="s">
        <v>72</v>
      </c>
      <c r="AY161" s="205" t="s">
        <v>135</v>
      </c>
    </row>
    <row r="162" spans="2:65" s="11" customFormat="1" ht="13.5">
      <c r="B162" s="187"/>
      <c r="D162" s="188" t="s">
        <v>144</v>
      </c>
      <c r="E162" s="189" t="s">
        <v>5</v>
      </c>
      <c r="F162" s="190" t="s">
        <v>937</v>
      </c>
      <c r="H162" s="191">
        <v>2.3849999999999998</v>
      </c>
      <c r="I162" s="192"/>
      <c r="L162" s="187"/>
      <c r="M162" s="193"/>
      <c r="N162" s="194"/>
      <c r="O162" s="194"/>
      <c r="P162" s="194"/>
      <c r="Q162" s="194"/>
      <c r="R162" s="194"/>
      <c r="S162" s="194"/>
      <c r="T162" s="195"/>
      <c r="AT162" s="189" t="s">
        <v>144</v>
      </c>
      <c r="AU162" s="189" t="s">
        <v>82</v>
      </c>
      <c r="AV162" s="11" t="s">
        <v>82</v>
      </c>
      <c r="AW162" s="11" t="s">
        <v>35</v>
      </c>
      <c r="AX162" s="11" t="s">
        <v>72</v>
      </c>
      <c r="AY162" s="189" t="s">
        <v>135</v>
      </c>
    </row>
    <row r="163" spans="2:65" s="14" customFormat="1" ht="13.5">
      <c r="B163" s="229"/>
      <c r="D163" s="188" t="s">
        <v>144</v>
      </c>
      <c r="E163" s="230" t="s">
        <v>5</v>
      </c>
      <c r="F163" s="231" t="s">
        <v>237</v>
      </c>
      <c r="H163" s="232">
        <v>2.3849999999999998</v>
      </c>
      <c r="I163" s="233"/>
      <c r="L163" s="229"/>
      <c r="M163" s="234"/>
      <c r="N163" s="235"/>
      <c r="O163" s="235"/>
      <c r="P163" s="235"/>
      <c r="Q163" s="235"/>
      <c r="R163" s="235"/>
      <c r="S163" s="235"/>
      <c r="T163" s="236"/>
      <c r="AT163" s="230" t="s">
        <v>144</v>
      </c>
      <c r="AU163" s="230" t="s">
        <v>82</v>
      </c>
      <c r="AV163" s="14" t="s">
        <v>151</v>
      </c>
      <c r="AW163" s="14" t="s">
        <v>35</v>
      </c>
      <c r="AX163" s="14" t="s">
        <v>72</v>
      </c>
      <c r="AY163" s="230" t="s">
        <v>135</v>
      </c>
    </row>
    <row r="164" spans="2:65" s="13" customFormat="1" ht="13.5">
      <c r="B164" s="208"/>
      <c r="D164" s="188" t="s">
        <v>144</v>
      </c>
      <c r="E164" s="209" t="s">
        <v>5</v>
      </c>
      <c r="F164" s="210" t="s">
        <v>162</v>
      </c>
      <c r="H164" s="211">
        <v>4.3650000000000002</v>
      </c>
      <c r="I164" s="212"/>
      <c r="L164" s="208"/>
      <c r="M164" s="213"/>
      <c r="N164" s="214"/>
      <c r="O164" s="214"/>
      <c r="P164" s="214"/>
      <c r="Q164" s="214"/>
      <c r="R164" s="214"/>
      <c r="S164" s="214"/>
      <c r="T164" s="215"/>
      <c r="AT164" s="216" t="s">
        <v>144</v>
      </c>
      <c r="AU164" s="216" t="s">
        <v>82</v>
      </c>
      <c r="AV164" s="13" t="s">
        <v>142</v>
      </c>
      <c r="AW164" s="13" t="s">
        <v>35</v>
      </c>
      <c r="AX164" s="13" t="s">
        <v>80</v>
      </c>
      <c r="AY164" s="216" t="s">
        <v>135</v>
      </c>
    </row>
    <row r="165" spans="2:65" s="12" customFormat="1" ht="13.5">
      <c r="B165" s="196"/>
      <c r="D165" s="197" t="s">
        <v>144</v>
      </c>
      <c r="E165" s="198" t="s">
        <v>5</v>
      </c>
      <c r="F165" s="199" t="s">
        <v>916</v>
      </c>
      <c r="H165" s="200" t="s">
        <v>5</v>
      </c>
      <c r="I165" s="201"/>
      <c r="L165" s="196"/>
      <c r="M165" s="202"/>
      <c r="N165" s="203"/>
      <c r="O165" s="203"/>
      <c r="P165" s="203"/>
      <c r="Q165" s="203"/>
      <c r="R165" s="203"/>
      <c r="S165" s="203"/>
      <c r="T165" s="204"/>
      <c r="AT165" s="205" t="s">
        <v>144</v>
      </c>
      <c r="AU165" s="205" t="s">
        <v>82</v>
      </c>
      <c r="AV165" s="12" t="s">
        <v>80</v>
      </c>
      <c r="AW165" s="12" t="s">
        <v>35</v>
      </c>
      <c r="AX165" s="12" t="s">
        <v>72</v>
      </c>
      <c r="AY165" s="205" t="s">
        <v>135</v>
      </c>
    </row>
    <row r="166" spans="2:65" s="1" customFormat="1" ht="31.5" customHeight="1">
      <c r="B166" s="174"/>
      <c r="C166" s="175" t="s">
        <v>244</v>
      </c>
      <c r="D166" s="175" t="s">
        <v>137</v>
      </c>
      <c r="E166" s="176" t="s">
        <v>695</v>
      </c>
      <c r="F166" s="177" t="s">
        <v>696</v>
      </c>
      <c r="G166" s="178" t="s">
        <v>154</v>
      </c>
      <c r="H166" s="179">
        <v>0.5</v>
      </c>
      <c r="I166" s="180"/>
      <c r="J166" s="181">
        <f>ROUND(I166*H166,2)</f>
        <v>0</v>
      </c>
      <c r="K166" s="177" t="s">
        <v>141</v>
      </c>
      <c r="L166" s="41"/>
      <c r="M166" s="182" t="s">
        <v>5</v>
      </c>
      <c r="N166" s="183" t="s">
        <v>43</v>
      </c>
      <c r="O166" s="42"/>
      <c r="P166" s="184">
        <f>O166*H166</f>
        <v>0</v>
      </c>
      <c r="Q166" s="184">
        <v>2.234</v>
      </c>
      <c r="R166" s="184">
        <f>Q166*H166</f>
        <v>1.117</v>
      </c>
      <c r="S166" s="184">
        <v>0</v>
      </c>
      <c r="T166" s="185">
        <f>S166*H166</f>
        <v>0</v>
      </c>
      <c r="AR166" s="24" t="s">
        <v>142</v>
      </c>
      <c r="AT166" s="24" t="s">
        <v>137</v>
      </c>
      <c r="AU166" s="24" t="s">
        <v>82</v>
      </c>
      <c r="AY166" s="24" t="s">
        <v>135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24" t="s">
        <v>80</v>
      </c>
      <c r="BK166" s="186">
        <f>ROUND(I166*H166,2)</f>
        <v>0</v>
      </c>
      <c r="BL166" s="24" t="s">
        <v>142</v>
      </c>
      <c r="BM166" s="24" t="s">
        <v>697</v>
      </c>
    </row>
    <row r="167" spans="2:65" s="11" customFormat="1" ht="13.5">
      <c r="B167" s="187"/>
      <c r="D167" s="188" t="s">
        <v>144</v>
      </c>
      <c r="E167" s="189" t="s">
        <v>5</v>
      </c>
      <c r="F167" s="190" t="s">
        <v>938</v>
      </c>
      <c r="H167" s="191">
        <v>0.5</v>
      </c>
      <c r="I167" s="192"/>
      <c r="L167" s="187"/>
      <c r="M167" s="193"/>
      <c r="N167" s="194"/>
      <c r="O167" s="194"/>
      <c r="P167" s="194"/>
      <c r="Q167" s="194"/>
      <c r="R167" s="194"/>
      <c r="S167" s="194"/>
      <c r="T167" s="195"/>
      <c r="AT167" s="189" t="s">
        <v>144</v>
      </c>
      <c r="AU167" s="189" t="s">
        <v>82</v>
      </c>
      <c r="AV167" s="11" t="s">
        <v>82</v>
      </c>
      <c r="AW167" s="11" t="s">
        <v>35</v>
      </c>
      <c r="AX167" s="11" t="s">
        <v>80</v>
      </c>
      <c r="AY167" s="189" t="s">
        <v>135</v>
      </c>
    </row>
    <row r="168" spans="2:65" s="12" customFormat="1" ht="13.5">
      <c r="B168" s="196"/>
      <c r="D168" s="188" t="s">
        <v>144</v>
      </c>
      <c r="E168" s="206" t="s">
        <v>5</v>
      </c>
      <c r="F168" s="207" t="s">
        <v>647</v>
      </c>
      <c r="H168" s="205" t="s">
        <v>5</v>
      </c>
      <c r="I168" s="201"/>
      <c r="L168" s="196"/>
      <c r="M168" s="202"/>
      <c r="N168" s="203"/>
      <c r="O168" s="203"/>
      <c r="P168" s="203"/>
      <c r="Q168" s="203"/>
      <c r="R168" s="203"/>
      <c r="S168" s="203"/>
      <c r="T168" s="204"/>
      <c r="AT168" s="205" t="s">
        <v>144</v>
      </c>
      <c r="AU168" s="205" t="s">
        <v>82</v>
      </c>
      <c r="AV168" s="12" t="s">
        <v>80</v>
      </c>
      <c r="AW168" s="12" t="s">
        <v>35</v>
      </c>
      <c r="AX168" s="12" t="s">
        <v>72</v>
      </c>
      <c r="AY168" s="205" t="s">
        <v>135</v>
      </c>
    </row>
    <row r="169" spans="2:65" s="10" customFormat="1" ht="29.85" customHeight="1">
      <c r="B169" s="160"/>
      <c r="D169" s="171" t="s">
        <v>71</v>
      </c>
      <c r="E169" s="172" t="s">
        <v>183</v>
      </c>
      <c r="F169" s="172" t="s">
        <v>699</v>
      </c>
      <c r="I169" s="163"/>
      <c r="J169" s="173">
        <f>BK169</f>
        <v>0</v>
      </c>
      <c r="L169" s="160"/>
      <c r="M169" s="165"/>
      <c r="N169" s="166"/>
      <c r="O169" s="166"/>
      <c r="P169" s="167">
        <f>SUM(P170:P240)</f>
        <v>0</v>
      </c>
      <c r="Q169" s="166"/>
      <c r="R169" s="167">
        <f>SUM(R170:R240)</f>
        <v>1.4167586000000001</v>
      </c>
      <c r="S169" s="166"/>
      <c r="T169" s="168">
        <f>SUM(T170:T240)</f>
        <v>0</v>
      </c>
      <c r="AR169" s="161" t="s">
        <v>80</v>
      </c>
      <c r="AT169" s="169" t="s">
        <v>71</v>
      </c>
      <c r="AU169" s="169" t="s">
        <v>80</v>
      </c>
      <c r="AY169" s="161" t="s">
        <v>135</v>
      </c>
      <c r="BK169" s="170">
        <f>SUM(BK170:BK240)</f>
        <v>0</v>
      </c>
    </row>
    <row r="170" spans="2:65" s="1" customFormat="1" ht="31.5" customHeight="1">
      <c r="B170" s="174"/>
      <c r="C170" s="175" t="s">
        <v>10</v>
      </c>
      <c r="D170" s="175" t="s">
        <v>137</v>
      </c>
      <c r="E170" s="176" t="s">
        <v>714</v>
      </c>
      <c r="F170" s="177" t="s">
        <v>715</v>
      </c>
      <c r="G170" s="178" t="s">
        <v>271</v>
      </c>
      <c r="H170" s="179">
        <v>1</v>
      </c>
      <c r="I170" s="180"/>
      <c r="J170" s="181">
        <f>ROUND(I170*H170,2)</f>
        <v>0</v>
      </c>
      <c r="K170" s="177" t="s">
        <v>5</v>
      </c>
      <c r="L170" s="41"/>
      <c r="M170" s="182" t="s">
        <v>5</v>
      </c>
      <c r="N170" s="183" t="s">
        <v>43</v>
      </c>
      <c r="O170" s="42"/>
      <c r="P170" s="184">
        <f>O170*H170</f>
        <v>0</v>
      </c>
      <c r="Q170" s="184">
        <v>1.1999999999999999E-3</v>
      </c>
      <c r="R170" s="184">
        <f>Q170*H170</f>
        <v>1.1999999999999999E-3</v>
      </c>
      <c r="S170" s="184">
        <v>0</v>
      </c>
      <c r="T170" s="185">
        <f>S170*H170</f>
        <v>0</v>
      </c>
      <c r="AR170" s="24" t="s">
        <v>142</v>
      </c>
      <c r="AT170" s="24" t="s">
        <v>137</v>
      </c>
      <c r="AU170" s="24" t="s">
        <v>82</v>
      </c>
      <c r="AY170" s="24" t="s">
        <v>135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24" t="s">
        <v>80</v>
      </c>
      <c r="BK170" s="186">
        <f>ROUND(I170*H170,2)</f>
        <v>0</v>
      </c>
      <c r="BL170" s="24" t="s">
        <v>142</v>
      </c>
      <c r="BM170" s="24" t="s">
        <v>716</v>
      </c>
    </row>
    <row r="171" spans="2:65" s="11" customFormat="1" ht="13.5">
      <c r="B171" s="187"/>
      <c r="D171" s="188" t="s">
        <v>144</v>
      </c>
      <c r="E171" s="189" t="s">
        <v>5</v>
      </c>
      <c r="F171" s="190" t="s">
        <v>80</v>
      </c>
      <c r="H171" s="191">
        <v>1</v>
      </c>
      <c r="I171" s="192"/>
      <c r="L171" s="187"/>
      <c r="M171" s="193"/>
      <c r="N171" s="194"/>
      <c r="O171" s="194"/>
      <c r="P171" s="194"/>
      <c r="Q171" s="194"/>
      <c r="R171" s="194"/>
      <c r="S171" s="194"/>
      <c r="T171" s="195"/>
      <c r="AT171" s="189" t="s">
        <v>144</v>
      </c>
      <c r="AU171" s="189" t="s">
        <v>82</v>
      </c>
      <c r="AV171" s="11" t="s">
        <v>82</v>
      </c>
      <c r="AW171" s="11" t="s">
        <v>35</v>
      </c>
      <c r="AX171" s="11" t="s">
        <v>80</v>
      </c>
      <c r="AY171" s="189" t="s">
        <v>135</v>
      </c>
    </row>
    <row r="172" spans="2:65" s="12" customFormat="1" ht="13.5">
      <c r="B172" s="196"/>
      <c r="D172" s="197" t="s">
        <v>144</v>
      </c>
      <c r="E172" s="198" t="s">
        <v>5</v>
      </c>
      <c r="F172" s="199" t="s">
        <v>916</v>
      </c>
      <c r="H172" s="200" t="s">
        <v>5</v>
      </c>
      <c r="I172" s="201"/>
      <c r="L172" s="196"/>
      <c r="M172" s="202"/>
      <c r="N172" s="203"/>
      <c r="O172" s="203"/>
      <c r="P172" s="203"/>
      <c r="Q172" s="203"/>
      <c r="R172" s="203"/>
      <c r="S172" s="203"/>
      <c r="T172" s="204"/>
      <c r="AT172" s="205" t="s">
        <v>144</v>
      </c>
      <c r="AU172" s="205" t="s">
        <v>82</v>
      </c>
      <c r="AV172" s="12" t="s">
        <v>80</v>
      </c>
      <c r="AW172" s="12" t="s">
        <v>35</v>
      </c>
      <c r="AX172" s="12" t="s">
        <v>72</v>
      </c>
      <c r="AY172" s="205" t="s">
        <v>135</v>
      </c>
    </row>
    <row r="173" spans="2:65" s="1" customFormat="1" ht="22.5" customHeight="1">
      <c r="B173" s="174"/>
      <c r="C173" s="219" t="s">
        <v>254</v>
      </c>
      <c r="D173" s="219" t="s">
        <v>225</v>
      </c>
      <c r="E173" s="220" t="s">
        <v>717</v>
      </c>
      <c r="F173" s="221" t="s">
        <v>718</v>
      </c>
      <c r="G173" s="222" t="s">
        <v>271</v>
      </c>
      <c r="H173" s="223">
        <v>1</v>
      </c>
      <c r="I173" s="224"/>
      <c r="J173" s="225">
        <f>ROUND(I173*H173,2)</f>
        <v>0</v>
      </c>
      <c r="K173" s="221" t="s">
        <v>5</v>
      </c>
      <c r="L173" s="226"/>
      <c r="M173" s="227" t="s">
        <v>5</v>
      </c>
      <c r="N173" s="228" t="s">
        <v>43</v>
      </c>
      <c r="O173" s="42"/>
      <c r="P173" s="184">
        <f>O173*H173</f>
        <v>0</v>
      </c>
      <c r="Q173" s="184">
        <v>1.41E-2</v>
      </c>
      <c r="R173" s="184">
        <f>Q173*H173</f>
        <v>1.41E-2</v>
      </c>
      <c r="S173" s="184">
        <v>0</v>
      </c>
      <c r="T173" s="185">
        <f>S173*H173</f>
        <v>0</v>
      </c>
      <c r="AR173" s="24" t="s">
        <v>183</v>
      </c>
      <c r="AT173" s="24" t="s">
        <v>225</v>
      </c>
      <c r="AU173" s="24" t="s">
        <v>82</v>
      </c>
      <c r="AY173" s="24" t="s">
        <v>135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24" t="s">
        <v>80</v>
      </c>
      <c r="BK173" s="186">
        <f>ROUND(I173*H173,2)</f>
        <v>0</v>
      </c>
      <c r="BL173" s="24" t="s">
        <v>142</v>
      </c>
      <c r="BM173" s="24" t="s">
        <v>719</v>
      </c>
    </row>
    <row r="174" spans="2:65" s="1" customFormat="1" ht="22.5" customHeight="1">
      <c r="B174" s="174"/>
      <c r="C174" s="175" t="s">
        <v>261</v>
      </c>
      <c r="D174" s="175" t="s">
        <v>137</v>
      </c>
      <c r="E174" s="176" t="s">
        <v>739</v>
      </c>
      <c r="F174" s="177" t="s">
        <v>740</v>
      </c>
      <c r="G174" s="178" t="s">
        <v>257</v>
      </c>
      <c r="H174" s="179">
        <v>22</v>
      </c>
      <c r="I174" s="180"/>
      <c r="J174" s="181">
        <f>ROUND(I174*H174,2)</f>
        <v>0</v>
      </c>
      <c r="K174" s="177" t="s">
        <v>141</v>
      </c>
      <c r="L174" s="41"/>
      <c r="M174" s="182" t="s">
        <v>5</v>
      </c>
      <c r="N174" s="183" t="s">
        <v>43</v>
      </c>
      <c r="O174" s="42"/>
      <c r="P174" s="184">
        <f>O174*H174</f>
        <v>0</v>
      </c>
      <c r="Q174" s="184">
        <v>0</v>
      </c>
      <c r="R174" s="184">
        <f>Q174*H174</f>
        <v>0</v>
      </c>
      <c r="S174" s="184">
        <v>0</v>
      </c>
      <c r="T174" s="185">
        <f>S174*H174</f>
        <v>0</v>
      </c>
      <c r="AR174" s="24" t="s">
        <v>142</v>
      </c>
      <c r="AT174" s="24" t="s">
        <v>137</v>
      </c>
      <c r="AU174" s="24" t="s">
        <v>82</v>
      </c>
      <c r="AY174" s="24" t="s">
        <v>135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24" t="s">
        <v>80</v>
      </c>
      <c r="BK174" s="186">
        <f>ROUND(I174*H174,2)</f>
        <v>0</v>
      </c>
      <c r="BL174" s="24" t="s">
        <v>142</v>
      </c>
      <c r="BM174" s="24" t="s">
        <v>741</v>
      </c>
    </row>
    <row r="175" spans="2:65" s="11" customFormat="1" ht="13.5">
      <c r="B175" s="187"/>
      <c r="D175" s="188" t="s">
        <v>144</v>
      </c>
      <c r="E175" s="189" t="s">
        <v>5</v>
      </c>
      <c r="F175" s="190" t="s">
        <v>254</v>
      </c>
      <c r="H175" s="191">
        <v>22</v>
      </c>
      <c r="I175" s="192"/>
      <c r="L175" s="187"/>
      <c r="M175" s="193"/>
      <c r="N175" s="194"/>
      <c r="O175" s="194"/>
      <c r="P175" s="194"/>
      <c r="Q175" s="194"/>
      <c r="R175" s="194"/>
      <c r="S175" s="194"/>
      <c r="T175" s="195"/>
      <c r="AT175" s="189" t="s">
        <v>144</v>
      </c>
      <c r="AU175" s="189" t="s">
        <v>82</v>
      </c>
      <c r="AV175" s="11" t="s">
        <v>82</v>
      </c>
      <c r="AW175" s="11" t="s">
        <v>35</v>
      </c>
      <c r="AX175" s="11" t="s">
        <v>80</v>
      </c>
      <c r="AY175" s="189" t="s">
        <v>135</v>
      </c>
    </row>
    <row r="176" spans="2:65" s="12" customFormat="1" ht="13.5">
      <c r="B176" s="196"/>
      <c r="D176" s="197" t="s">
        <v>144</v>
      </c>
      <c r="E176" s="198" t="s">
        <v>5</v>
      </c>
      <c r="F176" s="199" t="s">
        <v>916</v>
      </c>
      <c r="H176" s="200" t="s">
        <v>5</v>
      </c>
      <c r="I176" s="201"/>
      <c r="L176" s="196"/>
      <c r="M176" s="202"/>
      <c r="N176" s="203"/>
      <c r="O176" s="203"/>
      <c r="P176" s="203"/>
      <c r="Q176" s="203"/>
      <c r="R176" s="203"/>
      <c r="S176" s="203"/>
      <c r="T176" s="204"/>
      <c r="AT176" s="205" t="s">
        <v>144</v>
      </c>
      <c r="AU176" s="205" t="s">
        <v>82</v>
      </c>
      <c r="AV176" s="12" t="s">
        <v>80</v>
      </c>
      <c r="AW176" s="12" t="s">
        <v>35</v>
      </c>
      <c r="AX176" s="12" t="s">
        <v>72</v>
      </c>
      <c r="AY176" s="205" t="s">
        <v>135</v>
      </c>
    </row>
    <row r="177" spans="2:65" s="1" customFormat="1" ht="22.5" customHeight="1">
      <c r="B177" s="174"/>
      <c r="C177" s="219" t="s">
        <v>268</v>
      </c>
      <c r="D177" s="219" t="s">
        <v>225</v>
      </c>
      <c r="E177" s="220" t="s">
        <v>743</v>
      </c>
      <c r="F177" s="221" t="s">
        <v>744</v>
      </c>
      <c r="G177" s="222" t="s">
        <v>257</v>
      </c>
      <c r="H177" s="223">
        <v>22.66</v>
      </c>
      <c r="I177" s="224"/>
      <c r="J177" s="225">
        <f>ROUND(I177*H177,2)</f>
        <v>0</v>
      </c>
      <c r="K177" s="221" t="s">
        <v>141</v>
      </c>
      <c r="L177" s="226"/>
      <c r="M177" s="227" t="s">
        <v>5</v>
      </c>
      <c r="N177" s="228" t="s">
        <v>43</v>
      </c>
      <c r="O177" s="42"/>
      <c r="P177" s="184">
        <f>O177*H177</f>
        <v>0</v>
      </c>
      <c r="Q177" s="184">
        <v>3.6999999999999999E-4</v>
      </c>
      <c r="R177" s="184">
        <f>Q177*H177</f>
        <v>8.3841999999999996E-3</v>
      </c>
      <c r="S177" s="184">
        <v>0</v>
      </c>
      <c r="T177" s="185">
        <f>S177*H177</f>
        <v>0</v>
      </c>
      <c r="AR177" s="24" t="s">
        <v>183</v>
      </c>
      <c r="AT177" s="24" t="s">
        <v>225</v>
      </c>
      <c r="AU177" s="24" t="s">
        <v>82</v>
      </c>
      <c r="AY177" s="24" t="s">
        <v>135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24" t="s">
        <v>80</v>
      </c>
      <c r="BK177" s="186">
        <f>ROUND(I177*H177,2)</f>
        <v>0</v>
      </c>
      <c r="BL177" s="24" t="s">
        <v>142</v>
      </c>
      <c r="BM177" s="24" t="s">
        <v>745</v>
      </c>
    </row>
    <row r="178" spans="2:65" s="11" customFormat="1" ht="13.5">
      <c r="B178" s="187"/>
      <c r="D178" s="197" t="s">
        <v>144</v>
      </c>
      <c r="E178" s="237" t="s">
        <v>5</v>
      </c>
      <c r="F178" s="217" t="s">
        <v>939</v>
      </c>
      <c r="H178" s="218">
        <v>22.66</v>
      </c>
      <c r="I178" s="192"/>
      <c r="L178" s="187"/>
      <c r="M178" s="193"/>
      <c r="N178" s="194"/>
      <c r="O178" s="194"/>
      <c r="P178" s="194"/>
      <c r="Q178" s="194"/>
      <c r="R178" s="194"/>
      <c r="S178" s="194"/>
      <c r="T178" s="195"/>
      <c r="AT178" s="189" t="s">
        <v>144</v>
      </c>
      <c r="AU178" s="189" t="s">
        <v>82</v>
      </c>
      <c r="AV178" s="11" t="s">
        <v>82</v>
      </c>
      <c r="AW178" s="11" t="s">
        <v>35</v>
      </c>
      <c r="AX178" s="11" t="s">
        <v>80</v>
      </c>
      <c r="AY178" s="189" t="s">
        <v>135</v>
      </c>
    </row>
    <row r="179" spans="2:65" s="1" customFormat="1" ht="31.5" customHeight="1">
      <c r="B179" s="174"/>
      <c r="C179" s="175" t="s">
        <v>273</v>
      </c>
      <c r="D179" s="175" t="s">
        <v>137</v>
      </c>
      <c r="E179" s="176" t="s">
        <v>747</v>
      </c>
      <c r="F179" s="177" t="s">
        <v>748</v>
      </c>
      <c r="G179" s="178" t="s">
        <v>257</v>
      </c>
      <c r="H179" s="179">
        <v>30</v>
      </c>
      <c r="I179" s="180"/>
      <c r="J179" s="181">
        <f>ROUND(I179*H179,2)</f>
        <v>0</v>
      </c>
      <c r="K179" s="177" t="s">
        <v>141</v>
      </c>
      <c r="L179" s="41"/>
      <c r="M179" s="182" t="s">
        <v>5</v>
      </c>
      <c r="N179" s="183" t="s">
        <v>43</v>
      </c>
      <c r="O179" s="42"/>
      <c r="P179" s="184">
        <f>O179*H179</f>
        <v>0</v>
      </c>
      <c r="Q179" s="184">
        <v>0</v>
      </c>
      <c r="R179" s="184">
        <f>Q179*H179</f>
        <v>0</v>
      </c>
      <c r="S179" s="184">
        <v>0</v>
      </c>
      <c r="T179" s="185">
        <f>S179*H179</f>
        <v>0</v>
      </c>
      <c r="AR179" s="24" t="s">
        <v>142</v>
      </c>
      <c r="AT179" s="24" t="s">
        <v>137</v>
      </c>
      <c r="AU179" s="24" t="s">
        <v>82</v>
      </c>
      <c r="AY179" s="24" t="s">
        <v>135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24" t="s">
        <v>80</v>
      </c>
      <c r="BK179" s="186">
        <f>ROUND(I179*H179,2)</f>
        <v>0</v>
      </c>
      <c r="BL179" s="24" t="s">
        <v>142</v>
      </c>
      <c r="BM179" s="24" t="s">
        <v>749</v>
      </c>
    </row>
    <row r="180" spans="2:65" s="11" customFormat="1" ht="13.5">
      <c r="B180" s="187"/>
      <c r="D180" s="188" t="s">
        <v>144</v>
      </c>
      <c r="E180" s="189" t="s">
        <v>5</v>
      </c>
      <c r="F180" s="190" t="s">
        <v>296</v>
      </c>
      <c r="H180" s="191">
        <v>30</v>
      </c>
      <c r="I180" s="192"/>
      <c r="L180" s="187"/>
      <c r="M180" s="193"/>
      <c r="N180" s="194"/>
      <c r="O180" s="194"/>
      <c r="P180" s="194"/>
      <c r="Q180" s="194"/>
      <c r="R180" s="194"/>
      <c r="S180" s="194"/>
      <c r="T180" s="195"/>
      <c r="AT180" s="189" t="s">
        <v>144</v>
      </c>
      <c r="AU180" s="189" t="s">
        <v>82</v>
      </c>
      <c r="AV180" s="11" t="s">
        <v>82</v>
      </c>
      <c r="AW180" s="11" t="s">
        <v>35</v>
      </c>
      <c r="AX180" s="11" t="s">
        <v>80</v>
      </c>
      <c r="AY180" s="189" t="s">
        <v>135</v>
      </c>
    </row>
    <row r="181" spans="2:65" s="12" customFormat="1" ht="13.5">
      <c r="B181" s="196"/>
      <c r="D181" s="197" t="s">
        <v>144</v>
      </c>
      <c r="E181" s="198" t="s">
        <v>5</v>
      </c>
      <c r="F181" s="199" t="s">
        <v>647</v>
      </c>
      <c r="H181" s="200" t="s">
        <v>5</v>
      </c>
      <c r="I181" s="201"/>
      <c r="L181" s="196"/>
      <c r="M181" s="202"/>
      <c r="N181" s="203"/>
      <c r="O181" s="203"/>
      <c r="P181" s="203"/>
      <c r="Q181" s="203"/>
      <c r="R181" s="203"/>
      <c r="S181" s="203"/>
      <c r="T181" s="204"/>
      <c r="AT181" s="205" t="s">
        <v>144</v>
      </c>
      <c r="AU181" s="205" t="s">
        <v>82</v>
      </c>
      <c r="AV181" s="12" t="s">
        <v>80</v>
      </c>
      <c r="AW181" s="12" t="s">
        <v>35</v>
      </c>
      <c r="AX181" s="12" t="s">
        <v>72</v>
      </c>
      <c r="AY181" s="205" t="s">
        <v>135</v>
      </c>
    </row>
    <row r="182" spans="2:65" s="1" customFormat="1" ht="22.5" customHeight="1">
      <c r="B182" s="174"/>
      <c r="C182" s="219" t="s">
        <v>277</v>
      </c>
      <c r="D182" s="219" t="s">
        <v>225</v>
      </c>
      <c r="E182" s="220" t="s">
        <v>750</v>
      </c>
      <c r="F182" s="221" t="s">
        <v>751</v>
      </c>
      <c r="G182" s="222" t="s">
        <v>257</v>
      </c>
      <c r="H182" s="223">
        <v>30.9</v>
      </c>
      <c r="I182" s="224"/>
      <c r="J182" s="225">
        <f>ROUND(I182*H182,2)</f>
        <v>0</v>
      </c>
      <c r="K182" s="221" t="s">
        <v>141</v>
      </c>
      <c r="L182" s="226"/>
      <c r="M182" s="227" t="s">
        <v>5</v>
      </c>
      <c r="N182" s="228" t="s">
        <v>43</v>
      </c>
      <c r="O182" s="42"/>
      <c r="P182" s="184">
        <f>O182*H182</f>
        <v>0</v>
      </c>
      <c r="Q182" s="184">
        <v>9.1E-4</v>
      </c>
      <c r="R182" s="184">
        <f>Q182*H182</f>
        <v>2.8118999999999998E-2</v>
      </c>
      <c r="S182" s="184">
        <v>0</v>
      </c>
      <c r="T182" s="185">
        <f>S182*H182</f>
        <v>0</v>
      </c>
      <c r="AR182" s="24" t="s">
        <v>183</v>
      </c>
      <c r="AT182" s="24" t="s">
        <v>225</v>
      </c>
      <c r="AU182" s="24" t="s">
        <v>82</v>
      </c>
      <c r="AY182" s="24" t="s">
        <v>135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24" t="s">
        <v>80</v>
      </c>
      <c r="BK182" s="186">
        <f>ROUND(I182*H182,2)</f>
        <v>0</v>
      </c>
      <c r="BL182" s="24" t="s">
        <v>142</v>
      </c>
      <c r="BM182" s="24" t="s">
        <v>752</v>
      </c>
    </row>
    <row r="183" spans="2:65" s="11" customFormat="1" ht="13.5">
      <c r="B183" s="187"/>
      <c r="D183" s="197" t="s">
        <v>144</v>
      </c>
      <c r="F183" s="217" t="s">
        <v>753</v>
      </c>
      <c r="H183" s="218">
        <v>30.9</v>
      </c>
      <c r="I183" s="192"/>
      <c r="L183" s="187"/>
      <c r="M183" s="193"/>
      <c r="N183" s="194"/>
      <c r="O183" s="194"/>
      <c r="P183" s="194"/>
      <c r="Q183" s="194"/>
      <c r="R183" s="194"/>
      <c r="S183" s="194"/>
      <c r="T183" s="195"/>
      <c r="AT183" s="189" t="s">
        <v>144</v>
      </c>
      <c r="AU183" s="189" t="s">
        <v>82</v>
      </c>
      <c r="AV183" s="11" t="s">
        <v>82</v>
      </c>
      <c r="AW183" s="11" t="s">
        <v>6</v>
      </c>
      <c r="AX183" s="11" t="s">
        <v>80</v>
      </c>
      <c r="AY183" s="189" t="s">
        <v>135</v>
      </c>
    </row>
    <row r="184" spans="2:65" s="1" customFormat="1" ht="22.5" customHeight="1">
      <c r="B184" s="174"/>
      <c r="C184" s="219" t="s">
        <v>281</v>
      </c>
      <c r="D184" s="219" t="s">
        <v>225</v>
      </c>
      <c r="E184" s="220" t="s">
        <v>754</v>
      </c>
      <c r="F184" s="221" t="s">
        <v>755</v>
      </c>
      <c r="G184" s="222" t="s">
        <v>271</v>
      </c>
      <c r="H184" s="223">
        <v>2</v>
      </c>
      <c r="I184" s="224"/>
      <c r="J184" s="225">
        <f>ROUND(I184*H184,2)</f>
        <v>0</v>
      </c>
      <c r="K184" s="221" t="s">
        <v>5</v>
      </c>
      <c r="L184" s="226"/>
      <c r="M184" s="227" t="s">
        <v>5</v>
      </c>
      <c r="N184" s="228" t="s">
        <v>43</v>
      </c>
      <c r="O184" s="42"/>
      <c r="P184" s="184">
        <f>O184*H184</f>
        <v>0</v>
      </c>
      <c r="Q184" s="184">
        <v>1.2E-4</v>
      </c>
      <c r="R184" s="184">
        <f>Q184*H184</f>
        <v>2.4000000000000001E-4</v>
      </c>
      <c r="S184" s="184">
        <v>0</v>
      </c>
      <c r="T184" s="185">
        <f>S184*H184</f>
        <v>0</v>
      </c>
      <c r="AR184" s="24" t="s">
        <v>183</v>
      </c>
      <c r="AT184" s="24" t="s">
        <v>225</v>
      </c>
      <c r="AU184" s="24" t="s">
        <v>82</v>
      </c>
      <c r="AY184" s="24" t="s">
        <v>135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24" t="s">
        <v>80</v>
      </c>
      <c r="BK184" s="186">
        <f>ROUND(I184*H184,2)</f>
        <v>0</v>
      </c>
      <c r="BL184" s="24" t="s">
        <v>142</v>
      </c>
      <c r="BM184" s="24" t="s">
        <v>756</v>
      </c>
    </row>
    <row r="185" spans="2:65" s="1" customFormat="1" ht="22.5" customHeight="1">
      <c r="B185" s="174"/>
      <c r="C185" s="175" t="s">
        <v>286</v>
      </c>
      <c r="D185" s="175" t="s">
        <v>137</v>
      </c>
      <c r="E185" s="176" t="s">
        <v>940</v>
      </c>
      <c r="F185" s="177" t="s">
        <v>941</v>
      </c>
      <c r="G185" s="178" t="s">
        <v>257</v>
      </c>
      <c r="H185" s="179">
        <v>26.5</v>
      </c>
      <c r="I185" s="180"/>
      <c r="J185" s="181">
        <f>ROUND(I185*H185,2)</f>
        <v>0</v>
      </c>
      <c r="K185" s="177" t="s">
        <v>141</v>
      </c>
      <c r="L185" s="41"/>
      <c r="M185" s="182" t="s">
        <v>5</v>
      </c>
      <c r="N185" s="183" t="s">
        <v>43</v>
      </c>
      <c r="O185" s="42"/>
      <c r="P185" s="184">
        <f>O185*H185</f>
        <v>0</v>
      </c>
      <c r="Q185" s="184">
        <v>0</v>
      </c>
      <c r="R185" s="184">
        <f>Q185*H185</f>
        <v>0</v>
      </c>
      <c r="S185" s="184">
        <v>0</v>
      </c>
      <c r="T185" s="185">
        <f>S185*H185</f>
        <v>0</v>
      </c>
      <c r="AR185" s="24" t="s">
        <v>142</v>
      </c>
      <c r="AT185" s="24" t="s">
        <v>137</v>
      </c>
      <c r="AU185" s="24" t="s">
        <v>82</v>
      </c>
      <c r="AY185" s="24" t="s">
        <v>135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24" t="s">
        <v>80</v>
      </c>
      <c r="BK185" s="186">
        <f>ROUND(I185*H185,2)</f>
        <v>0</v>
      </c>
      <c r="BL185" s="24" t="s">
        <v>142</v>
      </c>
      <c r="BM185" s="24" t="s">
        <v>942</v>
      </c>
    </row>
    <row r="186" spans="2:65" s="11" customFormat="1" ht="13.5">
      <c r="B186" s="187"/>
      <c r="D186" s="188" t="s">
        <v>144</v>
      </c>
      <c r="E186" s="189" t="s">
        <v>5</v>
      </c>
      <c r="F186" s="190" t="s">
        <v>943</v>
      </c>
      <c r="H186" s="191">
        <v>26.5</v>
      </c>
      <c r="I186" s="192"/>
      <c r="L186" s="187"/>
      <c r="M186" s="193"/>
      <c r="N186" s="194"/>
      <c r="O186" s="194"/>
      <c r="P186" s="194"/>
      <c r="Q186" s="194"/>
      <c r="R186" s="194"/>
      <c r="S186" s="194"/>
      <c r="T186" s="195"/>
      <c r="AT186" s="189" t="s">
        <v>144</v>
      </c>
      <c r="AU186" s="189" t="s">
        <v>82</v>
      </c>
      <c r="AV186" s="11" t="s">
        <v>82</v>
      </c>
      <c r="AW186" s="11" t="s">
        <v>35</v>
      </c>
      <c r="AX186" s="11" t="s">
        <v>80</v>
      </c>
      <c r="AY186" s="189" t="s">
        <v>135</v>
      </c>
    </row>
    <row r="187" spans="2:65" s="12" customFormat="1" ht="13.5">
      <c r="B187" s="196"/>
      <c r="D187" s="197" t="s">
        <v>144</v>
      </c>
      <c r="E187" s="198" t="s">
        <v>5</v>
      </c>
      <c r="F187" s="199" t="s">
        <v>916</v>
      </c>
      <c r="H187" s="200" t="s">
        <v>5</v>
      </c>
      <c r="I187" s="201"/>
      <c r="L187" s="196"/>
      <c r="M187" s="202"/>
      <c r="N187" s="203"/>
      <c r="O187" s="203"/>
      <c r="P187" s="203"/>
      <c r="Q187" s="203"/>
      <c r="R187" s="203"/>
      <c r="S187" s="203"/>
      <c r="T187" s="204"/>
      <c r="AT187" s="205" t="s">
        <v>144</v>
      </c>
      <c r="AU187" s="205" t="s">
        <v>82</v>
      </c>
      <c r="AV187" s="12" t="s">
        <v>80</v>
      </c>
      <c r="AW187" s="12" t="s">
        <v>35</v>
      </c>
      <c r="AX187" s="12" t="s">
        <v>72</v>
      </c>
      <c r="AY187" s="205" t="s">
        <v>135</v>
      </c>
    </row>
    <row r="188" spans="2:65" s="1" customFormat="1" ht="22.5" customHeight="1">
      <c r="B188" s="174"/>
      <c r="C188" s="219" t="s">
        <v>291</v>
      </c>
      <c r="D188" s="219" t="s">
        <v>225</v>
      </c>
      <c r="E188" s="220" t="s">
        <v>944</v>
      </c>
      <c r="F188" s="221" t="s">
        <v>945</v>
      </c>
      <c r="G188" s="222" t="s">
        <v>257</v>
      </c>
      <c r="H188" s="223">
        <v>27.295000000000002</v>
      </c>
      <c r="I188" s="224"/>
      <c r="J188" s="225">
        <f>ROUND(I188*H188,2)</f>
        <v>0</v>
      </c>
      <c r="K188" s="221" t="s">
        <v>141</v>
      </c>
      <c r="L188" s="226"/>
      <c r="M188" s="227" t="s">
        <v>5</v>
      </c>
      <c r="N188" s="228" t="s">
        <v>43</v>
      </c>
      <c r="O188" s="42"/>
      <c r="P188" s="184">
        <f>O188*H188</f>
        <v>0</v>
      </c>
      <c r="Q188" s="184">
        <v>2.1199999999999999E-3</v>
      </c>
      <c r="R188" s="184">
        <f>Q188*H188</f>
        <v>5.7865400000000004E-2</v>
      </c>
      <c r="S188" s="184">
        <v>0</v>
      </c>
      <c r="T188" s="185">
        <f>S188*H188</f>
        <v>0</v>
      </c>
      <c r="AR188" s="24" t="s">
        <v>183</v>
      </c>
      <c r="AT188" s="24" t="s">
        <v>225</v>
      </c>
      <c r="AU188" s="24" t="s">
        <v>82</v>
      </c>
      <c r="AY188" s="24" t="s">
        <v>135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24" t="s">
        <v>80</v>
      </c>
      <c r="BK188" s="186">
        <f>ROUND(I188*H188,2)</f>
        <v>0</v>
      </c>
      <c r="BL188" s="24" t="s">
        <v>142</v>
      </c>
      <c r="BM188" s="24" t="s">
        <v>946</v>
      </c>
    </row>
    <row r="189" spans="2:65" s="1" customFormat="1" ht="27">
      <c r="B189" s="41"/>
      <c r="D189" s="188" t="s">
        <v>764</v>
      </c>
      <c r="F189" s="242" t="s">
        <v>765</v>
      </c>
      <c r="I189" s="243"/>
      <c r="L189" s="41"/>
      <c r="M189" s="244"/>
      <c r="N189" s="42"/>
      <c r="O189" s="42"/>
      <c r="P189" s="42"/>
      <c r="Q189" s="42"/>
      <c r="R189" s="42"/>
      <c r="S189" s="42"/>
      <c r="T189" s="70"/>
      <c r="AT189" s="24" t="s">
        <v>764</v>
      </c>
      <c r="AU189" s="24" t="s">
        <v>82</v>
      </c>
    </row>
    <row r="190" spans="2:65" s="11" customFormat="1" ht="13.5">
      <c r="B190" s="187"/>
      <c r="D190" s="197" t="s">
        <v>144</v>
      </c>
      <c r="E190" s="237" t="s">
        <v>5</v>
      </c>
      <c r="F190" s="217" t="s">
        <v>947</v>
      </c>
      <c r="H190" s="218">
        <v>27.295000000000002</v>
      </c>
      <c r="I190" s="192"/>
      <c r="L190" s="187"/>
      <c r="M190" s="193"/>
      <c r="N190" s="194"/>
      <c r="O190" s="194"/>
      <c r="P190" s="194"/>
      <c r="Q190" s="194"/>
      <c r="R190" s="194"/>
      <c r="S190" s="194"/>
      <c r="T190" s="195"/>
      <c r="AT190" s="189" t="s">
        <v>144</v>
      </c>
      <c r="AU190" s="189" t="s">
        <v>82</v>
      </c>
      <c r="AV190" s="11" t="s">
        <v>82</v>
      </c>
      <c r="AW190" s="11" t="s">
        <v>35</v>
      </c>
      <c r="AX190" s="11" t="s">
        <v>80</v>
      </c>
      <c r="AY190" s="189" t="s">
        <v>135</v>
      </c>
    </row>
    <row r="191" spans="2:65" s="1" customFormat="1" ht="22.5" customHeight="1">
      <c r="B191" s="174"/>
      <c r="C191" s="219" t="s">
        <v>296</v>
      </c>
      <c r="D191" s="219" t="s">
        <v>225</v>
      </c>
      <c r="E191" s="220" t="s">
        <v>948</v>
      </c>
      <c r="F191" s="221" t="s">
        <v>949</v>
      </c>
      <c r="G191" s="222" t="s">
        <v>271</v>
      </c>
      <c r="H191" s="223">
        <v>2</v>
      </c>
      <c r="I191" s="224"/>
      <c r="J191" s="225">
        <f>ROUND(I191*H191,2)</f>
        <v>0</v>
      </c>
      <c r="K191" s="221" t="s">
        <v>5</v>
      </c>
      <c r="L191" s="226"/>
      <c r="M191" s="227" t="s">
        <v>5</v>
      </c>
      <c r="N191" s="228" t="s">
        <v>43</v>
      </c>
      <c r="O191" s="42"/>
      <c r="P191" s="184">
        <f>O191*H191</f>
        <v>0</v>
      </c>
      <c r="Q191" s="184">
        <v>4.8000000000000001E-4</v>
      </c>
      <c r="R191" s="184">
        <f>Q191*H191</f>
        <v>9.6000000000000002E-4</v>
      </c>
      <c r="S191" s="184">
        <v>0</v>
      </c>
      <c r="T191" s="185">
        <f>S191*H191</f>
        <v>0</v>
      </c>
      <c r="AR191" s="24" t="s">
        <v>183</v>
      </c>
      <c r="AT191" s="24" t="s">
        <v>225</v>
      </c>
      <c r="AU191" s="24" t="s">
        <v>82</v>
      </c>
      <c r="AY191" s="24" t="s">
        <v>135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24" t="s">
        <v>80</v>
      </c>
      <c r="BK191" s="186">
        <f>ROUND(I191*H191,2)</f>
        <v>0</v>
      </c>
      <c r="BL191" s="24" t="s">
        <v>142</v>
      </c>
      <c r="BM191" s="24" t="s">
        <v>950</v>
      </c>
    </row>
    <row r="192" spans="2:65" s="1" customFormat="1" ht="22.5" customHeight="1">
      <c r="B192" s="174"/>
      <c r="C192" s="175" t="s">
        <v>301</v>
      </c>
      <c r="D192" s="175" t="s">
        <v>137</v>
      </c>
      <c r="E192" s="176" t="s">
        <v>770</v>
      </c>
      <c r="F192" s="177" t="s">
        <v>771</v>
      </c>
      <c r="G192" s="178" t="s">
        <v>271</v>
      </c>
      <c r="H192" s="179">
        <v>4</v>
      </c>
      <c r="I192" s="180"/>
      <c r="J192" s="181">
        <f>ROUND(I192*H192,2)</f>
        <v>0</v>
      </c>
      <c r="K192" s="177" t="s">
        <v>5</v>
      </c>
      <c r="L192" s="41"/>
      <c r="M192" s="182" t="s">
        <v>5</v>
      </c>
      <c r="N192" s="183" t="s">
        <v>43</v>
      </c>
      <c r="O192" s="42"/>
      <c r="P192" s="184">
        <f>O192*H192</f>
        <v>0</v>
      </c>
      <c r="Q192" s="184">
        <v>3.8000000000000002E-4</v>
      </c>
      <c r="R192" s="184">
        <f>Q192*H192</f>
        <v>1.5200000000000001E-3</v>
      </c>
      <c r="S192" s="184">
        <v>0</v>
      </c>
      <c r="T192" s="185">
        <f>S192*H192</f>
        <v>0</v>
      </c>
      <c r="AR192" s="24" t="s">
        <v>142</v>
      </c>
      <c r="AT192" s="24" t="s">
        <v>137</v>
      </c>
      <c r="AU192" s="24" t="s">
        <v>82</v>
      </c>
      <c r="AY192" s="24" t="s">
        <v>135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24" t="s">
        <v>80</v>
      </c>
      <c r="BK192" s="186">
        <f>ROUND(I192*H192,2)</f>
        <v>0</v>
      </c>
      <c r="BL192" s="24" t="s">
        <v>142</v>
      </c>
      <c r="BM192" s="24" t="s">
        <v>772</v>
      </c>
    </row>
    <row r="193" spans="2:65" s="11" customFormat="1" ht="13.5">
      <c r="B193" s="187"/>
      <c r="D193" s="188" t="s">
        <v>144</v>
      </c>
      <c r="E193" s="189" t="s">
        <v>5</v>
      </c>
      <c r="F193" s="190" t="s">
        <v>142</v>
      </c>
      <c r="H193" s="191">
        <v>4</v>
      </c>
      <c r="I193" s="192"/>
      <c r="L193" s="187"/>
      <c r="M193" s="193"/>
      <c r="N193" s="194"/>
      <c r="O193" s="194"/>
      <c r="P193" s="194"/>
      <c r="Q193" s="194"/>
      <c r="R193" s="194"/>
      <c r="S193" s="194"/>
      <c r="T193" s="195"/>
      <c r="AT193" s="189" t="s">
        <v>144</v>
      </c>
      <c r="AU193" s="189" t="s">
        <v>82</v>
      </c>
      <c r="AV193" s="11" t="s">
        <v>82</v>
      </c>
      <c r="AW193" s="11" t="s">
        <v>35</v>
      </c>
      <c r="AX193" s="11" t="s">
        <v>80</v>
      </c>
      <c r="AY193" s="189" t="s">
        <v>135</v>
      </c>
    </row>
    <row r="194" spans="2:65" s="12" customFormat="1" ht="13.5">
      <c r="B194" s="196"/>
      <c r="D194" s="197" t="s">
        <v>144</v>
      </c>
      <c r="E194" s="198" t="s">
        <v>5</v>
      </c>
      <c r="F194" s="199" t="s">
        <v>916</v>
      </c>
      <c r="H194" s="200" t="s">
        <v>5</v>
      </c>
      <c r="I194" s="201"/>
      <c r="L194" s="196"/>
      <c r="M194" s="202"/>
      <c r="N194" s="203"/>
      <c r="O194" s="203"/>
      <c r="P194" s="203"/>
      <c r="Q194" s="203"/>
      <c r="R194" s="203"/>
      <c r="S194" s="203"/>
      <c r="T194" s="204"/>
      <c r="AT194" s="205" t="s">
        <v>144</v>
      </c>
      <c r="AU194" s="205" t="s">
        <v>82</v>
      </c>
      <c r="AV194" s="12" t="s">
        <v>80</v>
      </c>
      <c r="AW194" s="12" t="s">
        <v>35</v>
      </c>
      <c r="AX194" s="12" t="s">
        <v>72</v>
      </c>
      <c r="AY194" s="205" t="s">
        <v>135</v>
      </c>
    </row>
    <row r="195" spans="2:65" s="1" customFormat="1" ht="22.5" customHeight="1">
      <c r="B195" s="174"/>
      <c r="C195" s="175" t="s">
        <v>306</v>
      </c>
      <c r="D195" s="175" t="s">
        <v>137</v>
      </c>
      <c r="E195" s="176" t="s">
        <v>782</v>
      </c>
      <c r="F195" s="177" t="s">
        <v>783</v>
      </c>
      <c r="G195" s="178" t="s">
        <v>271</v>
      </c>
      <c r="H195" s="179">
        <v>4</v>
      </c>
      <c r="I195" s="180"/>
      <c r="J195" s="181">
        <f>ROUND(I195*H195,2)</f>
        <v>0</v>
      </c>
      <c r="K195" s="177" t="s">
        <v>5</v>
      </c>
      <c r="L195" s="41"/>
      <c r="M195" s="182" t="s">
        <v>5</v>
      </c>
      <c r="N195" s="183" t="s">
        <v>43</v>
      </c>
      <c r="O195" s="42"/>
      <c r="P195" s="184">
        <f>O195*H195</f>
        <v>0</v>
      </c>
      <c r="Q195" s="184">
        <v>7.2000000000000005E-4</v>
      </c>
      <c r="R195" s="184">
        <f>Q195*H195</f>
        <v>2.8800000000000002E-3</v>
      </c>
      <c r="S195" s="184">
        <v>0</v>
      </c>
      <c r="T195" s="185">
        <f>S195*H195</f>
        <v>0</v>
      </c>
      <c r="AR195" s="24" t="s">
        <v>142</v>
      </c>
      <c r="AT195" s="24" t="s">
        <v>137</v>
      </c>
      <c r="AU195" s="24" t="s">
        <v>82</v>
      </c>
      <c r="AY195" s="24" t="s">
        <v>135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0</v>
      </c>
      <c r="BH195" s="186">
        <f>IF(N195="sníž. přenesená",J195,0)</f>
        <v>0</v>
      </c>
      <c r="BI195" s="186">
        <f>IF(N195="nulová",J195,0)</f>
        <v>0</v>
      </c>
      <c r="BJ195" s="24" t="s">
        <v>80</v>
      </c>
      <c r="BK195" s="186">
        <f>ROUND(I195*H195,2)</f>
        <v>0</v>
      </c>
      <c r="BL195" s="24" t="s">
        <v>142</v>
      </c>
      <c r="BM195" s="24" t="s">
        <v>784</v>
      </c>
    </row>
    <row r="196" spans="2:65" s="11" customFormat="1" ht="13.5">
      <c r="B196" s="187"/>
      <c r="D196" s="188" t="s">
        <v>144</v>
      </c>
      <c r="E196" s="189" t="s">
        <v>5</v>
      </c>
      <c r="F196" s="190" t="s">
        <v>142</v>
      </c>
      <c r="H196" s="191">
        <v>4</v>
      </c>
      <c r="I196" s="192"/>
      <c r="L196" s="187"/>
      <c r="M196" s="193"/>
      <c r="N196" s="194"/>
      <c r="O196" s="194"/>
      <c r="P196" s="194"/>
      <c r="Q196" s="194"/>
      <c r="R196" s="194"/>
      <c r="S196" s="194"/>
      <c r="T196" s="195"/>
      <c r="AT196" s="189" t="s">
        <v>144</v>
      </c>
      <c r="AU196" s="189" t="s">
        <v>82</v>
      </c>
      <c r="AV196" s="11" t="s">
        <v>82</v>
      </c>
      <c r="AW196" s="11" t="s">
        <v>35</v>
      </c>
      <c r="AX196" s="11" t="s">
        <v>80</v>
      </c>
      <c r="AY196" s="189" t="s">
        <v>135</v>
      </c>
    </row>
    <row r="197" spans="2:65" s="12" customFormat="1" ht="13.5">
      <c r="B197" s="196"/>
      <c r="D197" s="197" t="s">
        <v>144</v>
      </c>
      <c r="E197" s="198" t="s">
        <v>5</v>
      </c>
      <c r="F197" s="199" t="s">
        <v>916</v>
      </c>
      <c r="H197" s="200" t="s">
        <v>5</v>
      </c>
      <c r="I197" s="201"/>
      <c r="L197" s="196"/>
      <c r="M197" s="202"/>
      <c r="N197" s="203"/>
      <c r="O197" s="203"/>
      <c r="P197" s="203"/>
      <c r="Q197" s="203"/>
      <c r="R197" s="203"/>
      <c r="S197" s="203"/>
      <c r="T197" s="204"/>
      <c r="AT197" s="205" t="s">
        <v>144</v>
      </c>
      <c r="AU197" s="205" t="s">
        <v>82</v>
      </c>
      <c r="AV197" s="12" t="s">
        <v>80</v>
      </c>
      <c r="AW197" s="12" t="s">
        <v>35</v>
      </c>
      <c r="AX197" s="12" t="s">
        <v>72</v>
      </c>
      <c r="AY197" s="205" t="s">
        <v>135</v>
      </c>
    </row>
    <row r="198" spans="2:65" s="1" customFormat="1" ht="22.5" customHeight="1">
      <c r="B198" s="174"/>
      <c r="C198" s="219" t="s">
        <v>311</v>
      </c>
      <c r="D198" s="219" t="s">
        <v>225</v>
      </c>
      <c r="E198" s="220" t="s">
        <v>785</v>
      </c>
      <c r="F198" s="221" t="s">
        <v>786</v>
      </c>
      <c r="G198" s="222" t="s">
        <v>271</v>
      </c>
      <c r="H198" s="223">
        <v>4</v>
      </c>
      <c r="I198" s="224"/>
      <c r="J198" s="225">
        <f>ROUND(I198*H198,2)</f>
        <v>0</v>
      </c>
      <c r="K198" s="221" t="s">
        <v>5</v>
      </c>
      <c r="L198" s="226"/>
      <c r="M198" s="227" t="s">
        <v>5</v>
      </c>
      <c r="N198" s="228" t="s">
        <v>43</v>
      </c>
      <c r="O198" s="42"/>
      <c r="P198" s="184">
        <f>O198*H198</f>
        <v>0</v>
      </c>
      <c r="Q198" s="184">
        <v>4.2500000000000003E-3</v>
      </c>
      <c r="R198" s="184">
        <f>Q198*H198</f>
        <v>1.7000000000000001E-2</v>
      </c>
      <c r="S198" s="184">
        <v>0</v>
      </c>
      <c r="T198" s="185">
        <f>S198*H198</f>
        <v>0</v>
      </c>
      <c r="AR198" s="24" t="s">
        <v>183</v>
      </c>
      <c r="AT198" s="24" t="s">
        <v>225</v>
      </c>
      <c r="AU198" s="24" t="s">
        <v>82</v>
      </c>
      <c r="AY198" s="24" t="s">
        <v>135</v>
      </c>
      <c r="BE198" s="186">
        <f>IF(N198="základní",J198,0)</f>
        <v>0</v>
      </c>
      <c r="BF198" s="186">
        <f>IF(N198="snížená",J198,0)</f>
        <v>0</v>
      </c>
      <c r="BG198" s="186">
        <f>IF(N198="zákl. přenesená",J198,0)</f>
        <v>0</v>
      </c>
      <c r="BH198" s="186">
        <f>IF(N198="sníž. přenesená",J198,0)</f>
        <v>0</v>
      </c>
      <c r="BI198" s="186">
        <f>IF(N198="nulová",J198,0)</f>
        <v>0</v>
      </c>
      <c r="BJ198" s="24" t="s">
        <v>80</v>
      </c>
      <c r="BK198" s="186">
        <f>ROUND(I198*H198,2)</f>
        <v>0</v>
      </c>
      <c r="BL198" s="24" t="s">
        <v>142</v>
      </c>
      <c r="BM198" s="24" t="s">
        <v>787</v>
      </c>
    </row>
    <row r="199" spans="2:65" s="1" customFormat="1" ht="22.5" customHeight="1">
      <c r="B199" s="174"/>
      <c r="C199" s="219" t="s">
        <v>315</v>
      </c>
      <c r="D199" s="219" t="s">
        <v>225</v>
      </c>
      <c r="E199" s="220" t="s">
        <v>788</v>
      </c>
      <c r="F199" s="221" t="s">
        <v>789</v>
      </c>
      <c r="G199" s="222" t="s">
        <v>271</v>
      </c>
      <c r="H199" s="223">
        <v>4</v>
      </c>
      <c r="I199" s="224"/>
      <c r="J199" s="225">
        <f>ROUND(I199*H199,2)</f>
        <v>0</v>
      </c>
      <c r="K199" s="221" t="s">
        <v>141</v>
      </c>
      <c r="L199" s="226"/>
      <c r="M199" s="227" t="s">
        <v>5</v>
      </c>
      <c r="N199" s="228" t="s">
        <v>43</v>
      </c>
      <c r="O199" s="42"/>
      <c r="P199" s="184">
        <f>O199*H199</f>
        <v>0</v>
      </c>
      <c r="Q199" s="184">
        <v>3.5000000000000001E-3</v>
      </c>
      <c r="R199" s="184">
        <f>Q199*H199</f>
        <v>1.4E-2</v>
      </c>
      <c r="S199" s="184">
        <v>0</v>
      </c>
      <c r="T199" s="185">
        <f>S199*H199</f>
        <v>0</v>
      </c>
      <c r="AR199" s="24" t="s">
        <v>183</v>
      </c>
      <c r="AT199" s="24" t="s">
        <v>225</v>
      </c>
      <c r="AU199" s="24" t="s">
        <v>82</v>
      </c>
      <c r="AY199" s="24" t="s">
        <v>135</v>
      </c>
      <c r="BE199" s="186">
        <f>IF(N199="základní",J199,0)</f>
        <v>0</v>
      </c>
      <c r="BF199" s="186">
        <f>IF(N199="snížená",J199,0)</f>
        <v>0</v>
      </c>
      <c r="BG199" s="186">
        <f>IF(N199="zákl. přenesená",J199,0)</f>
        <v>0</v>
      </c>
      <c r="BH199" s="186">
        <f>IF(N199="sníž. přenesená",J199,0)</f>
        <v>0</v>
      </c>
      <c r="BI199" s="186">
        <f>IF(N199="nulová",J199,0)</f>
        <v>0</v>
      </c>
      <c r="BJ199" s="24" t="s">
        <v>80</v>
      </c>
      <c r="BK199" s="186">
        <f>ROUND(I199*H199,2)</f>
        <v>0</v>
      </c>
      <c r="BL199" s="24" t="s">
        <v>142</v>
      </c>
      <c r="BM199" s="24" t="s">
        <v>790</v>
      </c>
    </row>
    <row r="200" spans="2:65" s="1" customFormat="1" ht="22.5" customHeight="1">
      <c r="B200" s="174"/>
      <c r="C200" s="175" t="s">
        <v>319</v>
      </c>
      <c r="D200" s="175" t="s">
        <v>137</v>
      </c>
      <c r="E200" s="176" t="s">
        <v>800</v>
      </c>
      <c r="F200" s="177" t="s">
        <v>801</v>
      </c>
      <c r="G200" s="178" t="s">
        <v>271</v>
      </c>
      <c r="H200" s="179">
        <v>2</v>
      </c>
      <c r="I200" s="180"/>
      <c r="J200" s="181">
        <f>ROUND(I200*H200,2)</f>
        <v>0</v>
      </c>
      <c r="K200" s="177" t="s">
        <v>5</v>
      </c>
      <c r="L200" s="41"/>
      <c r="M200" s="182" t="s">
        <v>5</v>
      </c>
      <c r="N200" s="183" t="s">
        <v>43</v>
      </c>
      <c r="O200" s="42"/>
      <c r="P200" s="184">
        <f>O200*H200</f>
        <v>0</v>
      </c>
      <c r="Q200" s="184">
        <v>8.0000000000000004E-4</v>
      </c>
      <c r="R200" s="184">
        <f>Q200*H200</f>
        <v>1.6000000000000001E-3</v>
      </c>
      <c r="S200" s="184">
        <v>0</v>
      </c>
      <c r="T200" s="185">
        <f>S200*H200</f>
        <v>0</v>
      </c>
      <c r="AR200" s="24" t="s">
        <v>142</v>
      </c>
      <c r="AT200" s="24" t="s">
        <v>137</v>
      </c>
      <c r="AU200" s="24" t="s">
        <v>82</v>
      </c>
      <c r="AY200" s="24" t="s">
        <v>135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24" t="s">
        <v>80</v>
      </c>
      <c r="BK200" s="186">
        <f>ROUND(I200*H200,2)</f>
        <v>0</v>
      </c>
      <c r="BL200" s="24" t="s">
        <v>142</v>
      </c>
      <c r="BM200" s="24" t="s">
        <v>802</v>
      </c>
    </row>
    <row r="201" spans="2:65" s="11" customFormat="1" ht="13.5">
      <c r="B201" s="187"/>
      <c r="D201" s="188" t="s">
        <v>144</v>
      </c>
      <c r="E201" s="189" t="s">
        <v>5</v>
      </c>
      <c r="F201" s="190" t="s">
        <v>82</v>
      </c>
      <c r="H201" s="191">
        <v>2</v>
      </c>
      <c r="I201" s="192"/>
      <c r="L201" s="187"/>
      <c r="M201" s="193"/>
      <c r="N201" s="194"/>
      <c r="O201" s="194"/>
      <c r="P201" s="194"/>
      <c r="Q201" s="194"/>
      <c r="R201" s="194"/>
      <c r="S201" s="194"/>
      <c r="T201" s="195"/>
      <c r="AT201" s="189" t="s">
        <v>144</v>
      </c>
      <c r="AU201" s="189" t="s">
        <v>82</v>
      </c>
      <c r="AV201" s="11" t="s">
        <v>82</v>
      </c>
      <c r="AW201" s="11" t="s">
        <v>35</v>
      </c>
      <c r="AX201" s="11" t="s">
        <v>80</v>
      </c>
      <c r="AY201" s="189" t="s">
        <v>135</v>
      </c>
    </row>
    <row r="202" spans="2:65" s="12" customFormat="1" ht="13.5">
      <c r="B202" s="196"/>
      <c r="D202" s="197" t="s">
        <v>144</v>
      </c>
      <c r="E202" s="198" t="s">
        <v>5</v>
      </c>
      <c r="F202" s="199" t="s">
        <v>916</v>
      </c>
      <c r="H202" s="200" t="s">
        <v>5</v>
      </c>
      <c r="I202" s="201"/>
      <c r="L202" s="196"/>
      <c r="M202" s="202"/>
      <c r="N202" s="203"/>
      <c r="O202" s="203"/>
      <c r="P202" s="203"/>
      <c r="Q202" s="203"/>
      <c r="R202" s="203"/>
      <c r="S202" s="203"/>
      <c r="T202" s="204"/>
      <c r="AT202" s="205" t="s">
        <v>144</v>
      </c>
      <c r="AU202" s="205" t="s">
        <v>82</v>
      </c>
      <c r="AV202" s="12" t="s">
        <v>80</v>
      </c>
      <c r="AW202" s="12" t="s">
        <v>35</v>
      </c>
      <c r="AX202" s="12" t="s">
        <v>72</v>
      </c>
      <c r="AY202" s="205" t="s">
        <v>135</v>
      </c>
    </row>
    <row r="203" spans="2:65" s="1" customFormat="1" ht="22.5" customHeight="1">
      <c r="B203" s="174"/>
      <c r="C203" s="219" t="s">
        <v>310</v>
      </c>
      <c r="D203" s="219" t="s">
        <v>225</v>
      </c>
      <c r="E203" s="220" t="s">
        <v>803</v>
      </c>
      <c r="F203" s="221" t="s">
        <v>804</v>
      </c>
      <c r="G203" s="222" t="s">
        <v>271</v>
      </c>
      <c r="H203" s="223">
        <v>2</v>
      </c>
      <c r="I203" s="224"/>
      <c r="J203" s="225">
        <f>ROUND(I203*H203,2)</f>
        <v>0</v>
      </c>
      <c r="K203" s="221" t="s">
        <v>141</v>
      </c>
      <c r="L203" s="226"/>
      <c r="M203" s="227" t="s">
        <v>5</v>
      </c>
      <c r="N203" s="228" t="s">
        <v>43</v>
      </c>
      <c r="O203" s="42"/>
      <c r="P203" s="184">
        <f>O203*H203</f>
        <v>0</v>
      </c>
      <c r="Q203" s="184">
        <v>1.6500000000000001E-2</v>
      </c>
      <c r="R203" s="184">
        <f>Q203*H203</f>
        <v>3.3000000000000002E-2</v>
      </c>
      <c r="S203" s="184">
        <v>0</v>
      </c>
      <c r="T203" s="185">
        <f>S203*H203</f>
        <v>0</v>
      </c>
      <c r="AR203" s="24" t="s">
        <v>183</v>
      </c>
      <c r="AT203" s="24" t="s">
        <v>225</v>
      </c>
      <c r="AU203" s="24" t="s">
        <v>82</v>
      </c>
      <c r="AY203" s="24" t="s">
        <v>135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0</v>
      </c>
      <c r="BH203" s="186">
        <f>IF(N203="sníž. přenesená",J203,0)</f>
        <v>0</v>
      </c>
      <c r="BI203" s="186">
        <f>IF(N203="nulová",J203,0)</f>
        <v>0</v>
      </c>
      <c r="BJ203" s="24" t="s">
        <v>80</v>
      </c>
      <c r="BK203" s="186">
        <f>ROUND(I203*H203,2)</f>
        <v>0</v>
      </c>
      <c r="BL203" s="24" t="s">
        <v>142</v>
      </c>
      <c r="BM203" s="24" t="s">
        <v>805</v>
      </c>
    </row>
    <row r="204" spans="2:65" s="1" customFormat="1" ht="22.5" customHeight="1">
      <c r="B204" s="174"/>
      <c r="C204" s="219" t="s">
        <v>326</v>
      </c>
      <c r="D204" s="219" t="s">
        <v>225</v>
      </c>
      <c r="E204" s="220" t="s">
        <v>806</v>
      </c>
      <c r="F204" s="221" t="s">
        <v>807</v>
      </c>
      <c r="G204" s="222" t="s">
        <v>271</v>
      </c>
      <c r="H204" s="223">
        <v>2</v>
      </c>
      <c r="I204" s="224"/>
      <c r="J204" s="225">
        <f>ROUND(I204*H204,2)</f>
        <v>0</v>
      </c>
      <c r="K204" s="221" t="s">
        <v>5</v>
      </c>
      <c r="L204" s="226"/>
      <c r="M204" s="227" t="s">
        <v>5</v>
      </c>
      <c r="N204" s="228" t="s">
        <v>43</v>
      </c>
      <c r="O204" s="42"/>
      <c r="P204" s="184">
        <f>O204*H204</f>
        <v>0</v>
      </c>
      <c r="Q204" s="184">
        <v>4.4999999999999997E-3</v>
      </c>
      <c r="R204" s="184">
        <f>Q204*H204</f>
        <v>8.9999999999999993E-3</v>
      </c>
      <c r="S204" s="184">
        <v>0</v>
      </c>
      <c r="T204" s="185">
        <f>S204*H204</f>
        <v>0</v>
      </c>
      <c r="AR204" s="24" t="s">
        <v>183</v>
      </c>
      <c r="AT204" s="24" t="s">
        <v>225</v>
      </c>
      <c r="AU204" s="24" t="s">
        <v>82</v>
      </c>
      <c r="AY204" s="24" t="s">
        <v>135</v>
      </c>
      <c r="BE204" s="186">
        <f>IF(N204="základní",J204,0)</f>
        <v>0</v>
      </c>
      <c r="BF204" s="186">
        <f>IF(N204="snížená",J204,0)</f>
        <v>0</v>
      </c>
      <c r="BG204" s="186">
        <f>IF(N204="zákl. přenesená",J204,0)</f>
        <v>0</v>
      </c>
      <c r="BH204" s="186">
        <f>IF(N204="sníž. přenesená",J204,0)</f>
        <v>0</v>
      </c>
      <c r="BI204" s="186">
        <f>IF(N204="nulová",J204,0)</f>
        <v>0</v>
      </c>
      <c r="BJ204" s="24" t="s">
        <v>80</v>
      </c>
      <c r="BK204" s="186">
        <f>ROUND(I204*H204,2)</f>
        <v>0</v>
      </c>
      <c r="BL204" s="24" t="s">
        <v>142</v>
      </c>
      <c r="BM204" s="24" t="s">
        <v>808</v>
      </c>
    </row>
    <row r="205" spans="2:65" s="1" customFormat="1" ht="31.5" customHeight="1">
      <c r="B205" s="174"/>
      <c r="C205" s="175" t="s">
        <v>330</v>
      </c>
      <c r="D205" s="175" t="s">
        <v>137</v>
      </c>
      <c r="E205" s="176" t="s">
        <v>809</v>
      </c>
      <c r="F205" s="177" t="s">
        <v>810</v>
      </c>
      <c r="G205" s="178" t="s">
        <v>271</v>
      </c>
      <c r="H205" s="179">
        <v>1</v>
      </c>
      <c r="I205" s="180"/>
      <c r="J205" s="181">
        <f>ROUND(I205*H205,2)</f>
        <v>0</v>
      </c>
      <c r="K205" s="177" t="s">
        <v>141</v>
      </c>
      <c r="L205" s="41"/>
      <c r="M205" s="182" t="s">
        <v>5</v>
      </c>
      <c r="N205" s="183" t="s">
        <v>43</v>
      </c>
      <c r="O205" s="42"/>
      <c r="P205" s="184">
        <f>O205*H205</f>
        <v>0</v>
      </c>
      <c r="Q205" s="184">
        <v>3.4000000000000002E-4</v>
      </c>
      <c r="R205" s="184">
        <f>Q205*H205</f>
        <v>3.4000000000000002E-4</v>
      </c>
      <c r="S205" s="184">
        <v>0</v>
      </c>
      <c r="T205" s="185">
        <f>S205*H205</f>
        <v>0</v>
      </c>
      <c r="AR205" s="24" t="s">
        <v>142</v>
      </c>
      <c r="AT205" s="24" t="s">
        <v>137</v>
      </c>
      <c r="AU205" s="24" t="s">
        <v>82</v>
      </c>
      <c r="AY205" s="24" t="s">
        <v>135</v>
      </c>
      <c r="BE205" s="186">
        <f>IF(N205="základní",J205,0)</f>
        <v>0</v>
      </c>
      <c r="BF205" s="186">
        <f>IF(N205="snížená",J205,0)</f>
        <v>0</v>
      </c>
      <c r="BG205" s="186">
        <f>IF(N205="zákl. přenesená",J205,0)</f>
        <v>0</v>
      </c>
      <c r="BH205" s="186">
        <f>IF(N205="sníž. přenesená",J205,0)</f>
        <v>0</v>
      </c>
      <c r="BI205" s="186">
        <f>IF(N205="nulová",J205,0)</f>
        <v>0</v>
      </c>
      <c r="BJ205" s="24" t="s">
        <v>80</v>
      </c>
      <c r="BK205" s="186">
        <f>ROUND(I205*H205,2)</f>
        <v>0</v>
      </c>
      <c r="BL205" s="24" t="s">
        <v>142</v>
      </c>
      <c r="BM205" s="24" t="s">
        <v>811</v>
      </c>
    </row>
    <row r="206" spans="2:65" s="11" customFormat="1" ht="13.5">
      <c r="B206" s="187"/>
      <c r="D206" s="188" t="s">
        <v>144</v>
      </c>
      <c r="E206" s="189" t="s">
        <v>5</v>
      </c>
      <c r="F206" s="190" t="s">
        <v>80</v>
      </c>
      <c r="H206" s="191">
        <v>1</v>
      </c>
      <c r="I206" s="192"/>
      <c r="L206" s="187"/>
      <c r="M206" s="193"/>
      <c r="N206" s="194"/>
      <c r="O206" s="194"/>
      <c r="P206" s="194"/>
      <c r="Q206" s="194"/>
      <c r="R206" s="194"/>
      <c r="S206" s="194"/>
      <c r="T206" s="195"/>
      <c r="AT206" s="189" t="s">
        <v>144</v>
      </c>
      <c r="AU206" s="189" t="s">
        <v>82</v>
      </c>
      <c r="AV206" s="11" t="s">
        <v>82</v>
      </c>
      <c r="AW206" s="11" t="s">
        <v>35</v>
      </c>
      <c r="AX206" s="11" t="s">
        <v>80</v>
      </c>
      <c r="AY206" s="189" t="s">
        <v>135</v>
      </c>
    </row>
    <row r="207" spans="2:65" s="12" customFormat="1" ht="13.5">
      <c r="B207" s="196"/>
      <c r="D207" s="197" t="s">
        <v>144</v>
      </c>
      <c r="E207" s="198" t="s">
        <v>5</v>
      </c>
      <c r="F207" s="199" t="s">
        <v>916</v>
      </c>
      <c r="H207" s="200" t="s">
        <v>5</v>
      </c>
      <c r="I207" s="201"/>
      <c r="L207" s="196"/>
      <c r="M207" s="202"/>
      <c r="N207" s="203"/>
      <c r="O207" s="203"/>
      <c r="P207" s="203"/>
      <c r="Q207" s="203"/>
      <c r="R207" s="203"/>
      <c r="S207" s="203"/>
      <c r="T207" s="204"/>
      <c r="AT207" s="205" t="s">
        <v>144</v>
      </c>
      <c r="AU207" s="205" t="s">
        <v>82</v>
      </c>
      <c r="AV207" s="12" t="s">
        <v>80</v>
      </c>
      <c r="AW207" s="12" t="s">
        <v>35</v>
      </c>
      <c r="AX207" s="12" t="s">
        <v>72</v>
      </c>
      <c r="AY207" s="205" t="s">
        <v>135</v>
      </c>
    </row>
    <row r="208" spans="2:65" s="1" customFormat="1" ht="22.5" customHeight="1">
      <c r="B208" s="174"/>
      <c r="C208" s="219" t="s">
        <v>334</v>
      </c>
      <c r="D208" s="219" t="s">
        <v>225</v>
      </c>
      <c r="E208" s="220" t="s">
        <v>812</v>
      </c>
      <c r="F208" s="221" t="s">
        <v>813</v>
      </c>
      <c r="G208" s="222" t="s">
        <v>271</v>
      </c>
      <c r="H208" s="223">
        <v>1</v>
      </c>
      <c r="I208" s="224"/>
      <c r="J208" s="225">
        <f>ROUND(I208*H208,2)</f>
        <v>0</v>
      </c>
      <c r="K208" s="221" t="s">
        <v>5</v>
      </c>
      <c r="L208" s="226"/>
      <c r="M208" s="227" t="s">
        <v>5</v>
      </c>
      <c r="N208" s="228" t="s">
        <v>43</v>
      </c>
      <c r="O208" s="42"/>
      <c r="P208" s="184">
        <f>O208*H208</f>
        <v>0</v>
      </c>
      <c r="Q208" s="184">
        <v>2.7E-2</v>
      </c>
      <c r="R208" s="184">
        <f>Q208*H208</f>
        <v>2.7E-2</v>
      </c>
      <c r="S208" s="184">
        <v>0</v>
      </c>
      <c r="T208" s="185">
        <f>S208*H208</f>
        <v>0</v>
      </c>
      <c r="AR208" s="24" t="s">
        <v>183</v>
      </c>
      <c r="AT208" s="24" t="s">
        <v>225</v>
      </c>
      <c r="AU208" s="24" t="s">
        <v>82</v>
      </c>
      <c r="AY208" s="24" t="s">
        <v>135</v>
      </c>
      <c r="BE208" s="186">
        <f>IF(N208="základní",J208,0)</f>
        <v>0</v>
      </c>
      <c r="BF208" s="186">
        <f>IF(N208="snížená",J208,0)</f>
        <v>0</v>
      </c>
      <c r="BG208" s="186">
        <f>IF(N208="zákl. přenesená",J208,0)</f>
        <v>0</v>
      </c>
      <c r="BH208" s="186">
        <f>IF(N208="sníž. přenesená",J208,0)</f>
        <v>0</v>
      </c>
      <c r="BI208" s="186">
        <f>IF(N208="nulová",J208,0)</f>
        <v>0</v>
      </c>
      <c r="BJ208" s="24" t="s">
        <v>80</v>
      </c>
      <c r="BK208" s="186">
        <f>ROUND(I208*H208,2)</f>
        <v>0</v>
      </c>
      <c r="BL208" s="24" t="s">
        <v>142</v>
      </c>
      <c r="BM208" s="24" t="s">
        <v>814</v>
      </c>
    </row>
    <row r="209" spans="2:65" s="1" customFormat="1" ht="31.5" customHeight="1">
      <c r="B209" s="174"/>
      <c r="C209" s="175" t="s">
        <v>339</v>
      </c>
      <c r="D209" s="175" t="s">
        <v>137</v>
      </c>
      <c r="E209" s="176" t="s">
        <v>951</v>
      </c>
      <c r="F209" s="177" t="s">
        <v>952</v>
      </c>
      <c r="G209" s="178" t="s">
        <v>271</v>
      </c>
      <c r="H209" s="179">
        <v>4</v>
      </c>
      <c r="I209" s="180"/>
      <c r="J209" s="181">
        <f>ROUND(I209*H209,2)</f>
        <v>0</v>
      </c>
      <c r="K209" s="177" t="s">
        <v>141</v>
      </c>
      <c r="L209" s="41"/>
      <c r="M209" s="182" t="s">
        <v>5</v>
      </c>
      <c r="N209" s="183" t="s">
        <v>43</v>
      </c>
      <c r="O209" s="42"/>
      <c r="P209" s="184">
        <f>O209*H209</f>
        <v>0</v>
      </c>
      <c r="Q209" s="184">
        <v>0</v>
      </c>
      <c r="R209" s="184">
        <f>Q209*H209</f>
        <v>0</v>
      </c>
      <c r="S209" s="184">
        <v>0</v>
      </c>
      <c r="T209" s="185">
        <f>S209*H209</f>
        <v>0</v>
      </c>
      <c r="AR209" s="24" t="s">
        <v>142</v>
      </c>
      <c r="AT209" s="24" t="s">
        <v>137</v>
      </c>
      <c r="AU209" s="24" t="s">
        <v>82</v>
      </c>
      <c r="AY209" s="24" t="s">
        <v>135</v>
      </c>
      <c r="BE209" s="186">
        <f>IF(N209="základní",J209,0)</f>
        <v>0</v>
      </c>
      <c r="BF209" s="186">
        <f>IF(N209="snížená",J209,0)</f>
        <v>0</v>
      </c>
      <c r="BG209" s="186">
        <f>IF(N209="zákl. přenesená",J209,0)</f>
        <v>0</v>
      </c>
      <c r="BH209" s="186">
        <f>IF(N209="sníž. přenesená",J209,0)</f>
        <v>0</v>
      </c>
      <c r="BI209" s="186">
        <f>IF(N209="nulová",J209,0)</f>
        <v>0</v>
      </c>
      <c r="BJ209" s="24" t="s">
        <v>80</v>
      </c>
      <c r="BK209" s="186">
        <f>ROUND(I209*H209,2)</f>
        <v>0</v>
      </c>
      <c r="BL209" s="24" t="s">
        <v>142</v>
      </c>
      <c r="BM209" s="24" t="s">
        <v>826</v>
      </c>
    </row>
    <row r="210" spans="2:65" s="11" customFormat="1" ht="13.5">
      <c r="B210" s="187"/>
      <c r="D210" s="188" t="s">
        <v>144</v>
      </c>
      <c r="E210" s="189" t="s">
        <v>5</v>
      </c>
      <c r="F210" s="190" t="s">
        <v>142</v>
      </c>
      <c r="H210" s="191">
        <v>4</v>
      </c>
      <c r="I210" s="192"/>
      <c r="L210" s="187"/>
      <c r="M210" s="193"/>
      <c r="N210" s="194"/>
      <c r="O210" s="194"/>
      <c r="P210" s="194"/>
      <c r="Q210" s="194"/>
      <c r="R210" s="194"/>
      <c r="S210" s="194"/>
      <c r="T210" s="195"/>
      <c r="AT210" s="189" t="s">
        <v>144</v>
      </c>
      <c r="AU210" s="189" t="s">
        <v>82</v>
      </c>
      <c r="AV210" s="11" t="s">
        <v>82</v>
      </c>
      <c r="AW210" s="11" t="s">
        <v>35</v>
      </c>
      <c r="AX210" s="11" t="s">
        <v>80</v>
      </c>
      <c r="AY210" s="189" t="s">
        <v>135</v>
      </c>
    </row>
    <row r="211" spans="2:65" s="12" customFormat="1" ht="13.5">
      <c r="B211" s="196"/>
      <c r="D211" s="197" t="s">
        <v>144</v>
      </c>
      <c r="E211" s="198" t="s">
        <v>5</v>
      </c>
      <c r="F211" s="199" t="s">
        <v>916</v>
      </c>
      <c r="H211" s="200" t="s">
        <v>5</v>
      </c>
      <c r="I211" s="201"/>
      <c r="L211" s="196"/>
      <c r="M211" s="202"/>
      <c r="N211" s="203"/>
      <c r="O211" s="203"/>
      <c r="P211" s="203"/>
      <c r="Q211" s="203"/>
      <c r="R211" s="203"/>
      <c r="S211" s="203"/>
      <c r="T211" s="204"/>
      <c r="AT211" s="205" t="s">
        <v>144</v>
      </c>
      <c r="AU211" s="205" t="s">
        <v>82</v>
      </c>
      <c r="AV211" s="12" t="s">
        <v>80</v>
      </c>
      <c r="AW211" s="12" t="s">
        <v>35</v>
      </c>
      <c r="AX211" s="12" t="s">
        <v>72</v>
      </c>
      <c r="AY211" s="205" t="s">
        <v>135</v>
      </c>
    </row>
    <row r="212" spans="2:65" s="1" customFormat="1" ht="31.5" customHeight="1">
      <c r="B212" s="174"/>
      <c r="C212" s="219" t="s">
        <v>343</v>
      </c>
      <c r="D212" s="219" t="s">
        <v>225</v>
      </c>
      <c r="E212" s="220" t="s">
        <v>953</v>
      </c>
      <c r="F212" s="221" t="s">
        <v>954</v>
      </c>
      <c r="G212" s="222" t="s">
        <v>271</v>
      </c>
      <c r="H212" s="223">
        <v>4</v>
      </c>
      <c r="I212" s="224"/>
      <c r="J212" s="225">
        <f>ROUND(I212*H212,2)</f>
        <v>0</v>
      </c>
      <c r="K212" s="221" t="s">
        <v>141</v>
      </c>
      <c r="L212" s="226"/>
      <c r="M212" s="227" t="s">
        <v>5</v>
      </c>
      <c r="N212" s="228" t="s">
        <v>43</v>
      </c>
      <c r="O212" s="42"/>
      <c r="P212" s="184">
        <f>O212*H212</f>
        <v>0</v>
      </c>
      <c r="Q212" s="184">
        <v>2.5999999999999999E-3</v>
      </c>
      <c r="R212" s="184">
        <f>Q212*H212</f>
        <v>1.04E-2</v>
      </c>
      <c r="S212" s="184">
        <v>0</v>
      </c>
      <c r="T212" s="185">
        <f>S212*H212</f>
        <v>0</v>
      </c>
      <c r="AR212" s="24" t="s">
        <v>183</v>
      </c>
      <c r="AT212" s="24" t="s">
        <v>225</v>
      </c>
      <c r="AU212" s="24" t="s">
        <v>82</v>
      </c>
      <c r="AY212" s="24" t="s">
        <v>135</v>
      </c>
      <c r="BE212" s="186">
        <f>IF(N212="základní",J212,0)</f>
        <v>0</v>
      </c>
      <c r="BF212" s="186">
        <f>IF(N212="snížená",J212,0)</f>
        <v>0</v>
      </c>
      <c r="BG212" s="186">
        <f>IF(N212="zákl. přenesená",J212,0)</f>
        <v>0</v>
      </c>
      <c r="BH212" s="186">
        <f>IF(N212="sníž. přenesená",J212,0)</f>
        <v>0</v>
      </c>
      <c r="BI212" s="186">
        <f>IF(N212="nulová",J212,0)</f>
        <v>0</v>
      </c>
      <c r="BJ212" s="24" t="s">
        <v>80</v>
      </c>
      <c r="BK212" s="186">
        <f>ROUND(I212*H212,2)</f>
        <v>0</v>
      </c>
      <c r="BL212" s="24" t="s">
        <v>142</v>
      </c>
      <c r="BM212" s="24" t="s">
        <v>829</v>
      </c>
    </row>
    <row r="213" spans="2:65" s="1" customFormat="1" ht="22.5" customHeight="1">
      <c r="B213" s="174"/>
      <c r="C213" s="175" t="s">
        <v>347</v>
      </c>
      <c r="D213" s="175" t="s">
        <v>137</v>
      </c>
      <c r="E213" s="176" t="s">
        <v>840</v>
      </c>
      <c r="F213" s="177" t="s">
        <v>841</v>
      </c>
      <c r="G213" s="178" t="s">
        <v>257</v>
      </c>
      <c r="H213" s="179">
        <v>22</v>
      </c>
      <c r="I213" s="180"/>
      <c r="J213" s="181">
        <f>ROUND(I213*H213,2)</f>
        <v>0</v>
      </c>
      <c r="K213" s="177" t="s">
        <v>5</v>
      </c>
      <c r="L213" s="41"/>
      <c r="M213" s="182" t="s">
        <v>5</v>
      </c>
      <c r="N213" s="183" t="s">
        <v>43</v>
      </c>
      <c r="O213" s="42"/>
      <c r="P213" s="184">
        <f>O213*H213</f>
        <v>0</v>
      </c>
      <c r="Q213" s="184">
        <v>0</v>
      </c>
      <c r="R213" s="184">
        <f>Q213*H213</f>
        <v>0</v>
      </c>
      <c r="S213" s="184">
        <v>0</v>
      </c>
      <c r="T213" s="185">
        <f>S213*H213</f>
        <v>0</v>
      </c>
      <c r="AR213" s="24" t="s">
        <v>142</v>
      </c>
      <c r="AT213" s="24" t="s">
        <v>137</v>
      </c>
      <c r="AU213" s="24" t="s">
        <v>82</v>
      </c>
      <c r="AY213" s="24" t="s">
        <v>135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0</v>
      </c>
      <c r="BH213" s="186">
        <f>IF(N213="sníž. přenesená",J213,0)</f>
        <v>0</v>
      </c>
      <c r="BI213" s="186">
        <f>IF(N213="nulová",J213,0)</f>
        <v>0</v>
      </c>
      <c r="BJ213" s="24" t="s">
        <v>80</v>
      </c>
      <c r="BK213" s="186">
        <f>ROUND(I213*H213,2)</f>
        <v>0</v>
      </c>
      <c r="BL213" s="24" t="s">
        <v>142</v>
      </c>
      <c r="BM213" s="24" t="s">
        <v>842</v>
      </c>
    </row>
    <row r="214" spans="2:65" s="11" customFormat="1" ht="13.5">
      <c r="B214" s="187"/>
      <c r="D214" s="188" t="s">
        <v>144</v>
      </c>
      <c r="E214" s="189" t="s">
        <v>5</v>
      </c>
      <c r="F214" s="190" t="s">
        <v>254</v>
      </c>
      <c r="H214" s="191">
        <v>22</v>
      </c>
      <c r="I214" s="192"/>
      <c r="L214" s="187"/>
      <c r="M214" s="193"/>
      <c r="N214" s="194"/>
      <c r="O214" s="194"/>
      <c r="P214" s="194"/>
      <c r="Q214" s="194"/>
      <c r="R214" s="194"/>
      <c r="S214" s="194"/>
      <c r="T214" s="195"/>
      <c r="AT214" s="189" t="s">
        <v>144</v>
      </c>
      <c r="AU214" s="189" t="s">
        <v>82</v>
      </c>
      <c r="AV214" s="11" t="s">
        <v>82</v>
      </c>
      <c r="AW214" s="11" t="s">
        <v>35</v>
      </c>
      <c r="AX214" s="11" t="s">
        <v>80</v>
      </c>
      <c r="AY214" s="189" t="s">
        <v>135</v>
      </c>
    </row>
    <row r="215" spans="2:65" s="12" customFormat="1" ht="13.5">
      <c r="B215" s="196"/>
      <c r="D215" s="197" t="s">
        <v>144</v>
      </c>
      <c r="E215" s="198" t="s">
        <v>5</v>
      </c>
      <c r="F215" s="199" t="s">
        <v>916</v>
      </c>
      <c r="H215" s="200" t="s">
        <v>5</v>
      </c>
      <c r="I215" s="201"/>
      <c r="L215" s="196"/>
      <c r="M215" s="202"/>
      <c r="N215" s="203"/>
      <c r="O215" s="203"/>
      <c r="P215" s="203"/>
      <c r="Q215" s="203"/>
      <c r="R215" s="203"/>
      <c r="S215" s="203"/>
      <c r="T215" s="204"/>
      <c r="AT215" s="205" t="s">
        <v>144</v>
      </c>
      <c r="AU215" s="205" t="s">
        <v>82</v>
      </c>
      <c r="AV215" s="12" t="s">
        <v>80</v>
      </c>
      <c r="AW215" s="12" t="s">
        <v>35</v>
      </c>
      <c r="AX215" s="12" t="s">
        <v>72</v>
      </c>
      <c r="AY215" s="205" t="s">
        <v>135</v>
      </c>
    </row>
    <row r="216" spans="2:65" s="1" customFormat="1" ht="22.5" customHeight="1">
      <c r="B216" s="174"/>
      <c r="C216" s="175" t="s">
        <v>351</v>
      </c>
      <c r="D216" s="175" t="s">
        <v>137</v>
      </c>
      <c r="E216" s="176" t="s">
        <v>845</v>
      </c>
      <c r="F216" s="177" t="s">
        <v>846</v>
      </c>
      <c r="G216" s="178" t="s">
        <v>257</v>
      </c>
      <c r="H216" s="179">
        <v>22</v>
      </c>
      <c r="I216" s="180"/>
      <c r="J216" s="181">
        <f>ROUND(I216*H216,2)</f>
        <v>0</v>
      </c>
      <c r="K216" s="177" t="s">
        <v>141</v>
      </c>
      <c r="L216" s="41"/>
      <c r="M216" s="182" t="s">
        <v>5</v>
      </c>
      <c r="N216" s="183" t="s">
        <v>43</v>
      </c>
      <c r="O216" s="42"/>
      <c r="P216" s="184">
        <f>O216*H216</f>
        <v>0</v>
      </c>
      <c r="Q216" s="184">
        <v>0</v>
      </c>
      <c r="R216" s="184">
        <f>Q216*H216</f>
        <v>0</v>
      </c>
      <c r="S216" s="184">
        <v>0</v>
      </c>
      <c r="T216" s="185">
        <f>S216*H216</f>
        <v>0</v>
      </c>
      <c r="AR216" s="24" t="s">
        <v>142</v>
      </c>
      <c r="AT216" s="24" t="s">
        <v>137</v>
      </c>
      <c r="AU216" s="24" t="s">
        <v>82</v>
      </c>
      <c r="AY216" s="24" t="s">
        <v>135</v>
      </c>
      <c r="BE216" s="186">
        <f>IF(N216="základní",J216,0)</f>
        <v>0</v>
      </c>
      <c r="BF216" s="186">
        <f>IF(N216="snížená",J216,0)</f>
        <v>0</v>
      </c>
      <c r="BG216" s="186">
        <f>IF(N216="zákl. přenesená",J216,0)</f>
        <v>0</v>
      </c>
      <c r="BH216" s="186">
        <f>IF(N216="sníž. přenesená",J216,0)</f>
        <v>0</v>
      </c>
      <c r="BI216" s="186">
        <f>IF(N216="nulová",J216,0)</f>
        <v>0</v>
      </c>
      <c r="BJ216" s="24" t="s">
        <v>80</v>
      </c>
      <c r="BK216" s="186">
        <f>ROUND(I216*H216,2)</f>
        <v>0</v>
      </c>
      <c r="BL216" s="24" t="s">
        <v>142</v>
      </c>
      <c r="BM216" s="24" t="s">
        <v>847</v>
      </c>
    </row>
    <row r="217" spans="2:65" s="11" customFormat="1" ht="13.5">
      <c r="B217" s="187"/>
      <c r="D217" s="188" t="s">
        <v>144</v>
      </c>
      <c r="E217" s="189" t="s">
        <v>5</v>
      </c>
      <c r="F217" s="190" t="s">
        <v>254</v>
      </c>
      <c r="H217" s="191">
        <v>22</v>
      </c>
      <c r="I217" s="192"/>
      <c r="L217" s="187"/>
      <c r="M217" s="193"/>
      <c r="N217" s="194"/>
      <c r="O217" s="194"/>
      <c r="P217" s="194"/>
      <c r="Q217" s="194"/>
      <c r="R217" s="194"/>
      <c r="S217" s="194"/>
      <c r="T217" s="195"/>
      <c r="AT217" s="189" t="s">
        <v>144</v>
      </c>
      <c r="AU217" s="189" t="s">
        <v>82</v>
      </c>
      <c r="AV217" s="11" t="s">
        <v>82</v>
      </c>
      <c r="AW217" s="11" t="s">
        <v>35</v>
      </c>
      <c r="AX217" s="11" t="s">
        <v>80</v>
      </c>
      <c r="AY217" s="189" t="s">
        <v>135</v>
      </c>
    </row>
    <row r="218" spans="2:65" s="12" customFormat="1" ht="13.5">
      <c r="B218" s="196"/>
      <c r="D218" s="197" t="s">
        <v>144</v>
      </c>
      <c r="E218" s="198" t="s">
        <v>5</v>
      </c>
      <c r="F218" s="199" t="s">
        <v>916</v>
      </c>
      <c r="H218" s="200" t="s">
        <v>5</v>
      </c>
      <c r="I218" s="201"/>
      <c r="L218" s="196"/>
      <c r="M218" s="202"/>
      <c r="N218" s="203"/>
      <c r="O218" s="203"/>
      <c r="P218" s="203"/>
      <c r="Q218" s="203"/>
      <c r="R218" s="203"/>
      <c r="S218" s="203"/>
      <c r="T218" s="204"/>
      <c r="AT218" s="205" t="s">
        <v>144</v>
      </c>
      <c r="AU218" s="205" t="s">
        <v>82</v>
      </c>
      <c r="AV218" s="12" t="s">
        <v>80</v>
      </c>
      <c r="AW218" s="12" t="s">
        <v>35</v>
      </c>
      <c r="AX218" s="12" t="s">
        <v>72</v>
      </c>
      <c r="AY218" s="205" t="s">
        <v>135</v>
      </c>
    </row>
    <row r="219" spans="2:65" s="1" customFormat="1" ht="22.5" customHeight="1">
      <c r="B219" s="174"/>
      <c r="C219" s="175" t="s">
        <v>355</v>
      </c>
      <c r="D219" s="175" t="s">
        <v>137</v>
      </c>
      <c r="E219" s="176" t="s">
        <v>849</v>
      </c>
      <c r="F219" s="177" t="s">
        <v>850</v>
      </c>
      <c r="G219" s="178" t="s">
        <v>257</v>
      </c>
      <c r="H219" s="179">
        <v>26.5</v>
      </c>
      <c r="I219" s="180"/>
      <c r="J219" s="181">
        <f>ROUND(I219*H219,2)</f>
        <v>0</v>
      </c>
      <c r="K219" s="177" t="s">
        <v>141</v>
      </c>
      <c r="L219" s="41"/>
      <c r="M219" s="182" t="s">
        <v>5</v>
      </c>
      <c r="N219" s="183" t="s">
        <v>43</v>
      </c>
      <c r="O219" s="42"/>
      <c r="P219" s="184">
        <f>O219*H219</f>
        <v>0</v>
      </c>
      <c r="Q219" s="184">
        <v>0</v>
      </c>
      <c r="R219" s="184">
        <f>Q219*H219</f>
        <v>0</v>
      </c>
      <c r="S219" s="184">
        <v>0</v>
      </c>
      <c r="T219" s="185">
        <f>S219*H219</f>
        <v>0</v>
      </c>
      <c r="AR219" s="24" t="s">
        <v>142</v>
      </c>
      <c r="AT219" s="24" t="s">
        <v>137</v>
      </c>
      <c r="AU219" s="24" t="s">
        <v>82</v>
      </c>
      <c r="AY219" s="24" t="s">
        <v>135</v>
      </c>
      <c r="BE219" s="186">
        <f>IF(N219="základní",J219,0)</f>
        <v>0</v>
      </c>
      <c r="BF219" s="186">
        <f>IF(N219="snížená",J219,0)</f>
        <v>0</v>
      </c>
      <c r="BG219" s="186">
        <f>IF(N219="zákl. přenesená",J219,0)</f>
        <v>0</v>
      </c>
      <c r="BH219" s="186">
        <f>IF(N219="sníž. přenesená",J219,0)</f>
        <v>0</v>
      </c>
      <c r="BI219" s="186">
        <f>IF(N219="nulová",J219,0)</f>
        <v>0</v>
      </c>
      <c r="BJ219" s="24" t="s">
        <v>80</v>
      </c>
      <c r="BK219" s="186">
        <f>ROUND(I219*H219,2)</f>
        <v>0</v>
      </c>
      <c r="BL219" s="24" t="s">
        <v>142</v>
      </c>
      <c r="BM219" s="24" t="s">
        <v>851</v>
      </c>
    </row>
    <row r="220" spans="2:65" s="11" customFormat="1" ht="13.5">
      <c r="B220" s="187"/>
      <c r="D220" s="188" t="s">
        <v>144</v>
      </c>
      <c r="E220" s="189" t="s">
        <v>5</v>
      </c>
      <c r="F220" s="190" t="s">
        <v>943</v>
      </c>
      <c r="H220" s="191">
        <v>26.5</v>
      </c>
      <c r="I220" s="192"/>
      <c r="L220" s="187"/>
      <c r="M220" s="193"/>
      <c r="N220" s="194"/>
      <c r="O220" s="194"/>
      <c r="P220" s="194"/>
      <c r="Q220" s="194"/>
      <c r="R220" s="194"/>
      <c r="S220" s="194"/>
      <c r="T220" s="195"/>
      <c r="AT220" s="189" t="s">
        <v>144</v>
      </c>
      <c r="AU220" s="189" t="s">
        <v>82</v>
      </c>
      <c r="AV220" s="11" t="s">
        <v>82</v>
      </c>
      <c r="AW220" s="11" t="s">
        <v>35</v>
      </c>
      <c r="AX220" s="11" t="s">
        <v>80</v>
      </c>
      <c r="AY220" s="189" t="s">
        <v>135</v>
      </c>
    </row>
    <row r="221" spans="2:65" s="12" customFormat="1" ht="13.5">
      <c r="B221" s="196"/>
      <c r="D221" s="197" t="s">
        <v>144</v>
      </c>
      <c r="E221" s="198" t="s">
        <v>5</v>
      </c>
      <c r="F221" s="199" t="s">
        <v>916</v>
      </c>
      <c r="H221" s="200" t="s">
        <v>5</v>
      </c>
      <c r="I221" s="201"/>
      <c r="L221" s="196"/>
      <c r="M221" s="202"/>
      <c r="N221" s="203"/>
      <c r="O221" s="203"/>
      <c r="P221" s="203"/>
      <c r="Q221" s="203"/>
      <c r="R221" s="203"/>
      <c r="S221" s="203"/>
      <c r="T221" s="204"/>
      <c r="AT221" s="205" t="s">
        <v>144</v>
      </c>
      <c r="AU221" s="205" t="s">
        <v>82</v>
      </c>
      <c r="AV221" s="12" t="s">
        <v>80</v>
      </c>
      <c r="AW221" s="12" t="s">
        <v>35</v>
      </c>
      <c r="AX221" s="12" t="s">
        <v>72</v>
      </c>
      <c r="AY221" s="205" t="s">
        <v>135</v>
      </c>
    </row>
    <row r="222" spans="2:65" s="1" customFormat="1" ht="22.5" customHeight="1">
      <c r="B222" s="174"/>
      <c r="C222" s="175" t="s">
        <v>359</v>
      </c>
      <c r="D222" s="175" t="s">
        <v>137</v>
      </c>
      <c r="E222" s="176" t="s">
        <v>853</v>
      </c>
      <c r="F222" s="177" t="s">
        <v>854</v>
      </c>
      <c r="G222" s="178" t="s">
        <v>257</v>
      </c>
      <c r="H222" s="179">
        <v>26.5</v>
      </c>
      <c r="I222" s="180"/>
      <c r="J222" s="181">
        <f>ROUND(I222*H222,2)</f>
        <v>0</v>
      </c>
      <c r="K222" s="177" t="s">
        <v>5</v>
      </c>
      <c r="L222" s="41"/>
      <c r="M222" s="182" t="s">
        <v>5</v>
      </c>
      <c r="N222" s="183" t="s">
        <v>43</v>
      </c>
      <c r="O222" s="42"/>
      <c r="P222" s="184">
        <f>O222*H222</f>
        <v>0</v>
      </c>
      <c r="Q222" s="184">
        <v>0</v>
      </c>
      <c r="R222" s="184">
        <f>Q222*H222</f>
        <v>0</v>
      </c>
      <c r="S222" s="184">
        <v>0</v>
      </c>
      <c r="T222" s="185">
        <f>S222*H222</f>
        <v>0</v>
      </c>
      <c r="AR222" s="24" t="s">
        <v>142</v>
      </c>
      <c r="AT222" s="24" t="s">
        <v>137</v>
      </c>
      <c r="AU222" s="24" t="s">
        <v>82</v>
      </c>
      <c r="AY222" s="24" t="s">
        <v>135</v>
      </c>
      <c r="BE222" s="186">
        <f>IF(N222="základní",J222,0)</f>
        <v>0</v>
      </c>
      <c r="BF222" s="186">
        <f>IF(N222="snížená",J222,0)</f>
        <v>0</v>
      </c>
      <c r="BG222" s="186">
        <f>IF(N222="zákl. přenesená",J222,0)</f>
        <v>0</v>
      </c>
      <c r="BH222" s="186">
        <f>IF(N222="sníž. přenesená",J222,0)</f>
        <v>0</v>
      </c>
      <c r="BI222" s="186">
        <f>IF(N222="nulová",J222,0)</f>
        <v>0</v>
      </c>
      <c r="BJ222" s="24" t="s">
        <v>80</v>
      </c>
      <c r="BK222" s="186">
        <f>ROUND(I222*H222,2)</f>
        <v>0</v>
      </c>
      <c r="BL222" s="24" t="s">
        <v>142</v>
      </c>
      <c r="BM222" s="24" t="s">
        <v>855</v>
      </c>
    </row>
    <row r="223" spans="2:65" s="11" customFormat="1" ht="13.5">
      <c r="B223" s="187"/>
      <c r="D223" s="188" t="s">
        <v>144</v>
      </c>
      <c r="E223" s="189" t="s">
        <v>5</v>
      </c>
      <c r="F223" s="190" t="s">
        <v>943</v>
      </c>
      <c r="H223" s="191">
        <v>26.5</v>
      </c>
      <c r="I223" s="192"/>
      <c r="L223" s="187"/>
      <c r="M223" s="193"/>
      <c r="N223" s="194"/>
      <c r="O223" s="194"/>
      <c r="P223" s="194"/>
      <c r="Q223" s="194"/>
      <c r="R223" s="194"/>
      <c r="S223" s="194"/>
      <c r="T223" s="195"/>
      <c r="AT223" s="189" t="s">
        <v>144</v>
      </c>
      <c r="AU223" s="189" t="s">
        <v>82</v>
      </c>
      <c r="AV223" s="11" t="s">
        <v>82</v>
      </c>
      <c r="AW223" s="11" t="s">
        <v>35</v>
      </c>
      <c r="AX223" s="11" t="s">
        <v>80</v>
      </c>
      <c r="AY223" s="189" t="s">
        <v>135</v>
      </c>
    </row>
    <row r="224" spans="2:65" s="12" customFormat="1" ht="13.5">
      <c r="B224" s="196"/>
      <c r="D224" s="197" t="s">
        <v>144</v>
      </c>
      <c r="E224" s="198" t="s">
        <v>5</v>
      </c>
      <c r="F224" s="199" t="s">
        <v>916</v>
      </c>
      <c r="H224" s="200" t="s">
        <v>5</v>
      </c>
      <c r="I224" s="201"/>
      <c r="L224" s="196"/>
      <c r="M224" s="202"/>
      <c r="N224" s="203"/>
      <c r="O224" s="203"/>
      <c r="P224" s="203"/>
      <c r="Q224" s="203"/>
      <c r="R224" s="203"/>
      <c r="S224" s="203"/>
      <c r="T224" s="204"/>
      <c r="AT224" s="205" t="s">
        <v>144</v>
      </c>
      <c r="AU224" s="205" t="s">
        <v>82</v>
      </c>
      <c r="AV224" s="12" t="s">
        <v>80</v>
      </c>
      <c r="AW224" s="12" t="s">
        <v>35</v>
      </c>
      <c r="AX224" s="12" t="s">
        <v>72</v>
      </c>
      <c r="AY224" s="205" t="s">
        <v>135</v>
      </c>
    </row>
    <row r="225" spans="2:65" s="1" customFormat="1" ht="31.5" customHeight="1">
      <c r="B225" s="174"/>
      <c r="C225" s="175" t="s">
        <v>363</v>
      </c>
      <c r="D225" s="175" t="s">
        <v>137</v>
      </c>
      <c r="E225" s="176" t="s">
        <v>858</v>
      </c>
      <c r="F225" s="177" t="s">
        <v>859</v>
      </c>
      <c r="G225" s="178" t="s">
        <v>382</v>
      </c>
      <c r="H225" s="179">
        <v>1</v>
      </c>
      <c r="I225" s="180"/>
      <c r="J225" s="181">
        <f>ROUND(I225*H225,2)</f>
        <v>0</v>
      </c>
      <c r="K225" s="177" t="s">
        <v>5</v>
      </c>
      <c r="L225" s="41"/>
      <c r="M225" s="182" t="s">
        <v>5</v>
      </c>
      <c r="N225" s="183" t="s">
        <v>43</v>
      </c>
      <c r="O225" s="42"/>
      <c r="P225" s="184">
        <f>O225*H225</f>
        <v>0</v>
      </c>
      <c r="Q225" s="184">
        <v>0</v>
      </c>
      <c r="R225" s="184">
        <f>Q225*H225</f>
        <v>0</v>
      </c>
      <c r="S225" s="184">
        <v>0</v>
      </c>
      <c r="T225" s="185">
        <f>S225*H225</f>
        <v>0</v>
      </c>
      <c r="AR225" s="24" t="s">
        <v>142</v>
      </c>
      <c r="AT225" s="24" t="s">
        <v>137</v>
      </c>
      <c r="AU225" s="24" t="s">
        <v>82</v>
      </c>
      <c r="AY225" s="24" t="s">
        <v>135</v>
      </c>
      <c r="BE225" s="186">
        <f>IF(N225="základní",J225,0)</f>
        <v>0</v>
      </c>
      <c r="BF225" s="186">
        <f>IF(N225="snížená",J225,0)</f>
        <v>0</v>
      </c>
      <c r="BG225" s="186">
        <f>IF(N225="zákl. přenesená",J225,0)</f>
        <v>0</v>
      </c>
      <c r="BH225" s="186">
        <f>IF(N225="sníž. přenesená",J225,0)</f>
        <v>0</v>
      </c>
      <c r="BI225" s="186">
        <f>IF(N225="nulová",J225,0)</f>
        <v>0</v>
      </c>
      <c r="BJ225" s="24" t="s">
        <v>80</v>
      </c>
      <c r="BK225" s="186">
        <f>ROUND(I225*H225,2)</f>
        <v>0</v>
      </c>
      <c r="BL225" s="24" t="s">
        <v>142</v>
      </c>
      <c r="BM225" s="24" t="s">
        <v>860</v>
      </c>
    </row>
    <row r="226" spans="2:65" s="1" customFormat="1" ht="22.5" customHeight="1">
      <c r="B226" s="174"/>
      <c r="C226" s="175" t="s">
        <v>367</v>
      </c>
      <c r="D226" s="175" t="s">
        <v>137</v>
      </c>
      <c r="E226" s="176" t="s">
        <v>862</v>
      </c>
      <c r="F226" s="177" t="s">
        <v>863</v>
      </c>
      <c r="G226" s="178" t="s">
        <v>382</v>
      </c>
      <c r="H226" s="179">
        <v>1</v>
      </c>
      <c r="I226" s="180"/>
      <c r="J226" s="181">
        <f>ROUND(I226*H226,2)</f>
        <v>0</v>
      </c>
      <c r="K226" s="177" t="s">
        <v>5</v>
      </c>
      <c r="L226" s="41"/>
      <c r="M226" s="182" t="s">
        <v>5</v>
      </c>
      <c r="N226" s="183" t="s">
        <v>43</v>
      </c>
      <c r="O226" s="42"/>
      <c r="P226" s="184">
        <f>O226*H226</f>
        <v>0</v>
      </c>
      <c r="Q226" s="184">
        <v>0</v>
      </c>
      <c r="R226" s="184">
        <f>Q226*H226</f>
        <v>0</v>
      </c>
      <c r="S226" s="184">
        <v>0</v>
      </c>
      <c r="T226" s="185">
        <f>S226*H226</f>
        <v>0</v>
      </c>
      <c r="AR226" s="24" t="s">
        <v>142</v>
      </c>
      <c r="AT226" s="24" t="s">
        <v>137</v>
      </c>
      <c r="AU226" s="24" t="s">
        <v>82</v>
      </c>
      <c r="AY226" s="24" t="s">
        <v>135</v>
      </c>
      <c r="BE226" s="186">
        <f>IF(N226="základní",J226,0)</f>
        <v>0</v>
      </c>
      <c r="BF226" s="186">
        <f>IF(N226="snížená",J226,0)</f>
        <v>0</v>
      </c>
      <c r="BG226" s="186">
        <f>IF(N226="zákl. přenesená",J226,0)</f>
        <v>0</v>
      </c>
      <c r="BH226" s="186">
        <f>IF(N226="sníž. přenesená",J226,0)</f>
        <v>0</v>
      </c>
      <c r="BI226" s="186">
        <f>IF(N226="nulová",J226,0)</f>
        <v>0</v>
      </c>
      <c r="BJ226" s="24" t="s">
        <v>80</v>
      </c>
      <c r="BK226" s="186">
        <f>ROUND(I226*H226,2)</f>
        <v>0</v>
      </c>
      <c r="BL226" s="24" t="s">
        <v>142</v>
      </c>
      <c r="BM226" s="24" t="s">
        <v>864</v>
      </c>
    </row>
    <row r="227" spans="2:65" s="1" customFormat="1" ht="22.5" customHeight="1">
      <c r="B227" s="174"/>
      <c r="C227" s="175" t="s">
        <v>371</v>
      </c>
      <c r="D227" s="175" t="s">
        <v>137</v>
      </c>
      <c r="E227" s="176" t="s">
        <v>866</v>
      </c>
      <c r="F227" s="177" t="s">
        <v>867</v>
      </c>
      <c r="G227" s="178" t="s">
        <v>271</v>
      </c>
      <c r="H227" s="179">
        <v>6</v>
      </c>
      <c r="I227" s="180"/>
      <c r="J227" s="181">
        <f>ROUND(I227*H227,2)</f>
        <v>0</v>
      </c>
      <c r="K227" s="177" t="s">
        <v>141</v>
      </c>
      <c r="L227" s="41"/>
      <c r="M227" s="182" t="s">
        <v>5</v>
      </c>
      <c r="N227" s="183" t="s">
        <v>43</v>
      </c>
      <c r="O227" s="42"/>
      <c r="P227" s="184">
        <f>O227*H227</f>
        <v>0</v>
      </c>
      <c r="Q227" s="184">
        <v>0.12303</v>
      </c>
      <c r="R227" s="184">
        <f>Q227*H227</f>
        <v>0.73818000000000006</v>
      </c>
      <c r="S227" s="184">
        <v>0</v>
      </c>
      <c r="T227" s="185">
        <f>S227*H227</f>
        <v>0</v>
      </c>
      <c r="AR227" s="24" t="s">
        <v>142</v>
      </c>
      <c r="AT227" s="24" t="s">
        <v>137</v>
      </c>
      <c r="AU227" s="24" t="s">
        <v>82</v>
      </c>
      <c r="AY227" s="24" t="s">
        <v>135</v>
      </c>
      <c r="BE227" s="186">
        <f>IF(N227="základní",J227,0)</f>
        <v>0</v>
      </c>
      <c r="BF227" s="186">
        <f>IF(N227="snížená",J227,0)</f>
        <v>0</v>
      </c>
      <c r="BG227" s="186">
        <f>IF(N227="zákl. přenesená",J227,0)</f>
        <v>0</v>
      </c>
      <c r="BH227" s="186">
        <f>IF(N227="sníž. přenesená",J227,0)</f>
        <v>0</v>
      </c>
      <c r="BI227" s="186">
        <f>IF(N227="nulová",J227,0)</f>
        <v>0</v>
      </c>
      <c r="BJ227" s="24" t="s">
        <v>80</v>
      </c>
      <c r="BK227" s="186">
        <f>ROUND(I227*H227,2)</f>
        <v>0</v>
      </c>
      <c r="BL227" s="24" t="s">
        <v>142</v>
      </c>
      <c r="BM227" s="24" t="s">
        <v>868</v>
      </c>
    </row>
    <row r="228" spans="2:65" s="11" customFormat="1" ht="13.5">
      <c r="B228" s="187"/>
      <c r="D228" s="188" t="s">
        <v>144</v>
      </c>
      <c r="E228" s="189" t="s">
        <v>5</v>
      </c>
      <c r="F228" s="190" t="s">
        <v>173</v>
      </c>
      <c r="H228" s="191">
        <v>6</v>
      </c>
      <c r="I228" s="192"/>
      <c r="L228" s="187"/>
      <c r="M228" s="193"/>
      <c r="N228" s="194"/>
      <c r="O228" s="194"/>
      <c r="P228" s="194"/>
      <c r="Q228" s="194"/>
      <c r="R228" s="194"/>
      <c r="S228" s="194"/>
      <c r="T228" s="195"/>
      <c r="AT228" s="189" t="s">
        <v>144</v>
      </c>
      <c r="AU228" s="189" t="s">
        <v>82</v>
      </c>
      <c r="AV228" s="11" t="s">
        <v>82</v>
      </c>
      <c r="AW228" s="11" t="s">
        <v>35</v>
      </c>
      <c r="AX228" s="11" t="s">
        <v>80</v>
      </c>
      <c r="AY228" s="189" t="s">
        <v>135</v>
      </c>
    </row>
    <row r="229" spans="2:65" s="12" customFormat="1" ht="13.5">
      <c r="B229" s="196"/>
      <c r="D229" s="197" t="s">
        <v>144</v>
      </c>
      <c r="E229" s="198" t="s">
        <v>5</v>
      </c>
      <c r="F229" s="199" t="s">
        <v>916</v>
      </c>
      <c r="H229" s="200" t="s">
        <v>5</v>
      </c>
      <c r="I229" s="201"/>
      <c r="L229" s="196"/>
      <c r="M229" s="202"/>
      <c r="N229" s="203"/>
      <c r="O229" s="203"/>
      <c r="P229" s="203"/>
      <c r="Q229" s="203"/>
      <c r="R229" s="203"/>
      <c r="S229" s="203"/>
      <c r="T229" s="204"/>
      <c r="AT229" s="205" t="s">
        <v>144</v>
      </c>
      <c r="AU229" s="205" t="s">
        <v>82</v>
      </c>
      <c r="AV229" s="12" t="s">
        <v>80</v>
      </c>
      <c r="AW229" s="12" t="s">
        <v>35</v>
      </c>
      <c r="AX229" s="12" t="s">
        <v>72</v>
      </c>
      <c r="AY229" s="205" t="s">
        <v>135</v>
      </c>
    </row>
    <row r="230" spans="2:65" s="1" customFormat="1" ht="22.5" customHeight="1">
      <c r="B230" s="174"/>
      <c r="C230" s="219" t="s">
        <v>375</v>
      </c>
      <c r="D230" s="219" t="s">
        <v>225</v>
      </c>
      <c r="E230" s="220" t="s">
        <v>870</v>
      </c>
      <c r="F230" s="221" t="s">
        <v>871</v>
      </c>
      <c r="G230" s="222" t="s">
        <v>271</v>
      </c>
      <c r="H230" s="223">
        <v>6</v>
      </c>
      <c r="I230" s="224"/>
      <c r="J230" s="225">
        <f>ROUND(I230*H230,2)</f>
        <v>0</v>
      </c>
      <c r="K230" s="221" t="s">
        <v>5</v>
      </c>
      <c r="L230" s="226"/>
      <c r="M230" s="227" t="s">
        <v>5</v>
      </c>
      <c r="N230" s="228" t="s">
        <v>43</v>
      </c>
      <c r="O230" s="42"/>
      <c r="P230" s="184">
        <f>O230*H230</f>
        <v>0</v>
      </c>
      <c r="Q230" s="184">
        <v>1.3299999999999999E-2</v>
      </c>
      <c r="R230" s="184">
        <f>Q230*H230</f>
        <v>7.9799999999999996E-2</v>
      </c>
      <c r="S230" s="184">
        <v>0</v>
      </c>
      <c r="T230" s="185">
        <f>S230*H230</f>
        <v>0</v>
      </c>
      <c r="AR230" s="24" t="s">
        <v>183</v>
      </c>
      <c r="AT230" s="24" t="s">
        <v>225</v>
      </c>
      <c r="AU230" s="24" t="s">
        <v>82</v>
      </c>
      <c r="AY230" s="24" t="s">
        <v>135</v>
      </c>
      <c r="BE230" s="186">
        <f>IF(N230="základní",J230,0)</f>
        <v>0</v>
      </c>
      <c r="BF230" s="186">
        <f>IF(N230="snížená",J230,0)</f>
        <v>0</v>
      </c>
      <c r="BG230" s="186">
        <f>IF(N230="zákl. přenesená",J230,0)</f>
        <v>0</v>
      </c>
      <c r="BH230" s="186">
        <f>IF(N230="sníž. přenesená",J230,0)</f>
        <v>0</v>
      </c>
      <c r="BI230" s="186">
        <f>IF(N230="nulová",J230,0)</f>
        <v>0</v>
      </c>
      <c r="BJ230" s="24" t="s">
        <v>80</v>
      </c>
      <c r="BK230" s="186">
        <f>ROUND(I230*H230,2)</f>
        <v>0</v>
      </c>
      <c r="BL230" s="24" t="s">
        <v>142</v>
      </c>
      <c r="BM230" s="24" t="s">
        <v>872</v>
      </c>
    </row>
    <row r="231" spans="2:65" s="1" customFormat="1" ht="22.5" customHeight="1">
      <c r="B231" s="174"/>
      <c r="C231" s="175" t="s">
        <v>379</v>
      </c>
      <c r="D231" s="175" t="s">
        <v>137</v>
      </c>
      <c r="E231" s="176" t="s">
        <v>874</v>
      </c>
      <c r="F231" s="177" t="s">
        <v>875</v>
      </c>
      <c r="G231" s="178" t="s">
        <v>271</v>
      </c>
      <c r="H231" s="179">
        <v>1</v>
      </c>
      <c r="I231" s="180"/>
      <c r="J231" s="181">
        <f>ROUND(I231*H231,2)</f>
        <v>0</v>
      </c>
      <c r="K231" s="177" t="s">
        <v>141</v>
      </c>
      <c r="L231" s="41"/>
      <c r="M231" s="182" t="s">
        <v>5</v>
      </c>
      <c r="N231" s="183" t="s">
        <v>43</v>
      </c>
      <c r="O231" s="42"/>
      <c r="P231" s="184">
        <f>O231*H231</f>
        <v>0</v>
      </c>
      <c r="Q231" s="184">
        <v>0.32906000000000002</v>
      </c>
      <c r="R231" s="184">
        <f>Q231*H231</f>
        <v>0.32906000000000002</v>
      </c>
      <c r="S231" s="184">
        <v>0</v>
      </c>
      <c r="T231" s="185">
        <f>S231*H231</f>
        <v>0</v>
      </c>
      <c r="AR231" s="24" t="s">
        <v>142</v>
      </c>
      <c r="AT231" s="24" t="s">
        <v>137</v>
      </c>
      <c r="AU231" s="24" t="s">
        <v>82</v>
      </c>
      <c r="AY231" s="24" t="s">
        <v>135</v>
      </c>
      <c r="BE231" s="186">
        <f>IF(N231="základní",J231,0)</f>
        <v>0</v>
      </c>
      <c r="BF231" s="186">
        <f>IF(N231="snížená",J231,0)</f>
        <v>0</v>
      </c>
      <c r="BG231" s="186">
        <f>IF(N231="zákl. přenesená",J231,0)</f>
        <v>0</v>
      </c>
      <c r="BH231" s="186">
        <f>IF(N231="sníž. přenesená",J231,0)</f>
        <v>0</v>
      </c>
      <c r="BI231" s="186">
        <f>IF(N231="nulová",J231,0)</f>
        <v>0</v>
      </c>
      <c r="BJ231" s="24" t="s">
        <v>80</v>
      </c>
      <c r="BK231" s="186">
        <f>ROUND(I231*H231,2)</f>
        <v>0</v>
      </c>
      <c r="BL231" s="24" t="s">
        <v>142</v>
      </c>
      <c r="BM231" s="24" t="s">
        <v>876</v>
      </c>
    </row>
    <row r="232" spans="2:65" s="11" customFormat="1" ht="13.5">
      <c r="B232" s="187"/>
      <c r="D232" s="188" t="s">
        <v>144</v>
      </c>
      <c r="E232" s="189" t="s">
        <v>5</v>
      </c>
      <c r="F232" s="190" t="s">
        <v>80</v>
      </c>
      <c r="H232" s="191">
        <v>1</v>
      </c>
      <c r="I232" s="192"/>
      <c r="L232" s="187"/>
      <c r="M232" s="193"/>
      <c r="N232" s="194"/>
      <c r="O232" s="194"/>
      <c r="P232" s="194"/>
      <c r="Q232" s="194"/>
      <c r="R232" s="194"/>
      <c r="S232" s="194"/>
      <c r="T232" s="195"/>
      <c r="AT232" s="189" t="s">
        <v>144</v>
      </c>
      <c r="AU232" s="189" t="s">
        <v>82</v>
      </c>
      <c r="AV232" s="11" t="s">
        <v>82</v>
      </c>
      <c r="AW232" s="11" t="s">
        <v>35</v>
      </c>
      <c r="AX232" s="11" t="s">
        <v>80</v>
      </c>
      <c r="AY232" s="189" t="s">
        <v>135</v>
      </c>
    </row>
    <row r="233" spans="2:65" s="12" customFormat="1" ht="13.5">
      <c r="B233" s="196"/>
      <c r="D233" s="197" t="s">
        <v>144</v>
      </c>
      <c r="E233" s="198" t="s">
        <v>5</v>
      </c>
      <c r="F233" s="199" t="s">
        <v>916</v>
      </c>
      <c r="H233" s="200" t="s">
        <v>5</v>
      </c>
      <c r="I233" s="201"/>
      <c r="L233" s="196"/>
      <c r="M233" s="202"/>
      <c r="N233" s="203"/>
      <c r="O233" s="203"/>
      <c r="P233" s="203"/>
      <c r="Q233" s="203"/>
      <c r="R233" s="203"/>
      <c r="S233" s="203"/>
      <c r="T233" s="204"/>
      <c r="AT233" s="205" t="s">
        <v>144</v>
      </c>
      <c r="AU233" s="205" t="s">
        <v>82</v>
      </c>
      <c r="AV233" s="12" t="s">
        <v>80</v>
      </c>
      <c r="AW233" s="12" t="s">
        <v>35</v>
      </c>
      <c r="AX233" s="12" t="s">
        <v>72</v>
      </c>
      <c r="AY233" s="205" t="s">
        <v>135</v>
      </c>
    </row>
    <row r="234" spans="2:65" s="1" customFormat="1" ht="22.5" customHeight="1">
      <c r="B234" s="174"/>
      <c r="C234" s="219" t="s">
        <v>384</v>
      </c>
      <c r="D234" s="219" t="s">
        <v>225</v>
      </c>
      <c r="E234" s="220" t="s">
        <v>878</v>
      </c>
      <c r="F234" s="221" t="s">
        <v>879</v>
      </c>
      <c r="G234" s="222" t="s">
        <v>271</v>
      </c>
      <c r="H234" s="223">
        <v>1</v>
      </c>
      <c r="I234" s="224"/>
      <c r="J234" s="225">
        <f>ROUND(I234*H234,2)</f>
        <v>0</v>
      </c>
      <c r="K234" s="221" t="s">
        <v>5</v>
      </c>
      <c r="L234" s="226"/>
      <c r="M234" s="227" t="s">
        <v>5</v>
      </c>
      <c r="N234" s="228" t="s">
        <v>43</v>
      </c>
      <c r="O234" s="42"/>
      <c r="P234" s="184">
        <f>O234*H234</f>
        <v>0</v>
      </c>
      <c r="Q234" s="184">
        <v>2.9499999999999998E-2</v>
      </c>
      <c r="R234" s="184">
        <f>Q234*H234</f>
        <v>2.9499999999999998E-2</v>
      </c>
      <c r="S234" s="184">
        <v>0</v>
      </c>
      <c r="T234" s="185">
        <f>S234*H234</f>
        <v>0</v>
      </c>
      <c r="AR234" s="24" t="s">
        <v>183</v>
      </c>
      <c r="AT234" s="24" t="s">
        <v>225</v>
      </c>
      <c r="AU234" s="24" t="s">
        <v>82</v>
      </c>
      <c r="AY234" s="24" t="s">
        <v>135</v>
      </c>
      <c r="BE234" s="186">
        <f>IF(N234="základní",J234,0)</f>
        <v>0</v>
      </c>
      <c r="BF234" s="186">
        <f>IF(N234="snížená",J234,0)</f>
        <v>0</v>
      </c>
      <c r="BG234" s="186">
        <f>IF(N234="zákl. přenesená",J234,0)</f>
        <v>0</v>
      </c>
      <c r="BH234" s="186">
        <f>IF(N234="sníž. přenesená",J234,0)</f>
        <v>0</v>
      </c>
      <c r="BI234" s="186">
        <f>IF(N234="nulová",J234,0)</f>
        <v>0</v>
      </c>
      <c r="BJ234" s="24" t="s">
        <v>80</v>
      </c>
      <c r="BK234" s="186">
        <f>ROUND(I234*H234,2)</f>
        <v>0</v>
      </c>
      <c r="BL234" s="24" t="s">
        <v>142</v>
      </c>
      <c r="BM234" s="24" t="s">
        <v>880</v>
      </c>
    </row>
    <row r="235" spans="2:65" s="1" customFormat="1" ht="22.5" customHeight="1">
      <c r="B235" s="174"/>
      <c r="C235" s="175" t="s">
        <v>388</v>
      </c>
      <c r="D235" s="175" t="s">
        <v>137</v>
      </c>
      <c r="E235" s="176" t="s">
        <v>881</v>
      </c>
      <c r="F235" s="177" t="s">
        <v>882</v>
      </c>
      <c r="G235" s="178" t="s">
        <v>257</v>
      </c>
      <c r="H235" s="179">
        <v>48.5</v>
      </c>
      <c r="I235" s="180"/>
      <c r="J235" s="181">
        <f>ROUND(I235*H235,2)</f>
        <v>0</v>
      </c>
      <c r="K235" s="177" t="s">
        <v>141</v>
      </c>
      <c r="L235" s="41"/>
      <c r="M235" s="182" t="s">
        <v>5</v>
      </c>
      <c r="N235" s="183" t="s">
        <v>43</v>
      </c>
      <c r="O235" s="42"/>
      <c r="P235" s="184">
        <f>O235*H235</f>
        <v>0</v>
      </c>
      <c r="Q235" s="184">
        <v>1.9000000000000001E-4</v>
      </c>
      <c r="R235" s="184">
        <f>Q235*H235</f>
        <v>9.215000000000001E-3</v>
      </c>
      <c r="S235" s="184">
        <v>0</v>
      </c>
      <c r="T235" s="185">
        <f>S235*H235</f>
        <v>0</v>
      </c>
      <c r="AR235" s="24" t="s">
        <v>142</v>
      </c>
      <c r="AT235" s="24" t="s">
        <v>137</v>
      </c>
      <c r="AU235" s="24" t="s">
        <v>82</v>
      </c>
      <c r="AY235" s="24" t="s">
        <v>135</v>
      </c>
      <c r="BE235" s="186">
        <f>IF(N235="základní",J235,0)</f>
        <v>0</v>
      </c>
      <c r="BF235" s="186">
        <f>IF(N235="snížená",J235,0)</f>
        <v>0</v>
      </c>
      <c r="BG235" s="186">
        <f>IF(N235="zákl. přenesená",J235,0)</f>
        <v>0</v>
      </c>
      <c r="BH235" s="186">
        <f>IF(N235="sníž. přenesená",J235,0)</f>
        <v>0</v>
      </c>
      <c r="BI235" s="186">
        <f>IF(N235="nulová",J235,0)</f>
        <v>0</v>
      </c>
      <c r="BJ235" s="24" t="s">
        <v>80</v>
      </c>
      <c r="BK235" s="186">
        <f>ROUND(I235*H235,2)</f>
        <v>0</v>
      </c>
      <c r="BL235" s="24" t="s">
        <v>142</v>
      </c>
      <c r="BM235" s="24" t="s">
        <v>883</v>
      </c>
    </row>
    <row r="236" spans="2:65" s="11" customFormat="1" ht="13.5">
      <c r="B236" s="187"/>
      <c r="D236" s="188" t="s">
        <v>144</v>
      </c>
      <c r="E236" s="189" t="s">
        <v>5</v>
      </c>
      <c r="F236" s="190" t="s">
        <v>955</v>
      </c>
      <c r="H236" s="191">
        <v>48.5</v>
      </c>
      <c r="I236" s="192"/>
      <c r="L236" s="187"/>
      <c r="M236" s="193"/>
      <c r="N236" s="194"/>
      <c r="O236" s="194"/>
      <c r="P236" s="194"/>
      <c r="Q236" s="194"/>
      <c r="R236" s="194"/>
      <c r="S236" s="194"/>
      <c r="T236" s="195"/>
      <c r="AT236" s="189" t="s">
        <v>144</v>
      </c>
      <c r="AU236" s="189" t="s">
        <v>82</v>
      </c>
      <c r="AV236" s="11" t="s">
        <v>82</v>
      </c>
      <c r="AW236" s="11" t="s">
        <v>35</v>
      </c>
      <c r="AX236" s="11" t="s">
        <v>80</v>
      </c>
      <c r="AY236" s="189" t="s">
        <v>135</v>
      </c>
    </row>
    <row r="237" spans="2:65" s="12" customFormat="1" ht="13.5">
      <c r="B237" s="196"/>
      <c r="D237" s="197" t="s">
        <v>144</v>
      </c>
      <c r="E237" s="198" t="s">
        <v>5</v>
      </c>
      <c r="F237" s="199" t="s">
        <v>916</v>
      </c>
      <c r="H237" s="200" t="s">
        <v>5</v>
      </c>
      <c r="I237" s="201"/>
      <c r="L237" s="196"/>
      <c r="M237" s="202"/>
      <c r="N237" s="203"/>
      <c r="O237" s="203"/>
      <c r="P237" s="203"/>
      <c r="Q237" s="203"/>
      <c r="R237" s="203"/>
      <c r="S237" s="203"/>
      <c r="T237" s="204"/>
      <c r="AT237" s="205" t="s">
        <v>144</v>
      </c>
      <c r="AU237" s="205" t="s">
        <v>82</v>
      </c>
      <c r="AV237" s="12" t="s">
        <v>80</v>
      </c>
      <c r="AW237" s="12" t="s">
        <v>35</v>
      </c>
      <c r="AX237" s="12" t="s">
        <v>72</v>
      </c>
      <c r="AY237" s="205" t="s">
        <v>135</v>
      </c>
    </row>
    <row r="238" spans="2:65" s="1" customFormat="1" ht="22.5" customHeight="1">
      <c r="B238" s="174"/>
      <c r="C238" s="175" t="s">
        <v>392</v>
      </c>
      <c r="D238" s="175" t="s">
        <v>137</v>
      </c>
      <c r="E238" s="176" t="s">
        <v>886</v>
      </c>
      <c r="F238" s="177" t="s">
        <v>887</v>
      </c>
      <c r="G238" s="178" t="s">
        <v>257</v>
      </c>
      <c r="H238" s="179">
        <v>48.5</v>
      </c>
      <c r="I238" s="180"/>
      <c r="J238" s="181">
        <f>ROUND(I238*H238,2)</f>
        <v>0</v>
      </c>
      <c r="K238" s="177" t="s">
        <v>141</v>
      </c>
      <c r="L238" s="41"/>
      <c r="M238" s="182" t="s">
        <v>5</v>
      </c>
      <c r="N238" s="183" t="s">
        <v>43</v>
      </c>
      <c r="O238" s="42"/>
      <c r="P238" s="184">
        <f>O238*H238</f>
        <v>0</v>
      </c>
      <c r="Q238" s="184">
        <v>6.9999999999999994E-5</v>
      </c>
      <c r="R238" s="184">
        <f>Q238*H238</f>
        <v>3.3949999999999996E-3</v>
      </c>
      <c r="S238" s="184">
        <v>0</v>
      </c>
      <c r="T238" s="185">
        <f>S238*H238</f>
        <v>0</v>
      </c>
      <c r="AR238" s="24" t="s">
        <v>142</v>
      </c>
      <c r="AT238" s="24" t="s">
        <v>137</v>
      </c>
      <c r="AU238" s="24" t="s">
        <v>82</v>
      </c>
      <c r="AY238" s="24" t="s">
        <v>135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24" t="s">
        <v>80</v>
      </c>
      <c r="BK238" s="186">
        <f>ROUND(I238*H238,2)</f>
        <v>0</v>
      </c>
      <c r="BL238" s="24" t="s">
        <v>142</v>
      </c>
      <c r="BM238" s="24" t="s">
        <v>888</v>
      </c>
    </row>
    <row r="239" spans="2:65" s="11" customFormat="1" ht="13.5">
      <c r="B239" s="187"/>
      <c r="D239" s="188" t="s">
        <v>144</v>
      </c>
      <c r="E239" s="189" t="s">
        <v>5</v>
      </c>
      <c r="F239" s="190" t="s">
        <v>955</v>
      </c>
      <c r="H239" s="191">
        <v>48.5</v>
      </c>
      <c r="I239" s="192"/>
      <c r="L239" s="187"/>
      <c r="M239" s="193"/>
      <c r="N239" s="194"/>
      <c r="O239" s="194"/>
      <c r="P239" s="194"/>
      <c r="Q239" s="194"/>
      <c r="R239" s="194"/>
      <c r="S239" s="194"/>
      <c r="T239" s="195"/>
      <c r="AT239" s="189" t="s">
        <v>144</v>
      </c>
      <c r="AU239" s="189" t="s">
        <v>82</v>
      </c>
      <c r="AV239" s="11" t="s">
        <v>82</v>
      </c>
      <c r="AW239" s="11" t="s">
        <v>35</v>
      </c>
      <c r="AX239" s="11" t="s">
        <v>80</v>
      </c>
      <c r="AY239" s="189" t="s">
        <v>135</v>
      </c>
    </row>
    <row r="240" spans="2:65" s="12" customFormat="1" ht="13.5">
      <c r="B240" s="196"/>
      <c r="D240" s="188" t="s">
        <v>144</v>
      </c>
      <c r="E240" s="206" t="s">
        <v>5</v>
      </c>
      <c r="F240" s="207" t="s">
        <v>916</v>
      </c>
      <c r="H240" s="205" t="s">
        <v>5</v>
      </c>
      <c r="I240" s="201"/>
      <c r="L240" s="196"/>
      <c r="M240" s="202"/>
      <c r="N240" s="203"/>
      <c r="O240" s="203"/>
      <c r="P240" s="203"/>
      <c r="Q240" s="203"/>
      <c r="R240" s="203"/>
      <c r="S240" s="203"/>
      <c r="T240" s="204"/>
      <c r="AT240" s="205" t="s">
        <v>144</v>
      </c>
      <c r="AU240" s="205" t="s">
        <v>82</v>
      </c>
      <c r="AV240" s="12" t="s">
        <v>80</v>
      </c>
      <c r="AW240" s="12" t="s">
        <v>35</v>
      </c>
      <c r="AX240" s="12" t="s">
        <v>72</v>
      </c>
      <c r="AY240" s="205" t="s">
        <v>135</v>
      </c>
    </row>
    <row r="241" spans="2:65" s="10" customFormat="1" ht="29.85" customHeight="1">
      <c r="B241" s="160"/>
      <c r="D241" s="171" t="s">
        <v>71</v>
      </c>
      <c r="E241" s="172" t="s">
        <v>423</v>
      </c>
      <c r="F241" s="172" t="s">
        <v>424</v>
      </c>
      <c r="I241" s="163"/>
      <c r="J241" s="173">
        <f>BK241</f>
        <v>0</v>
      </c>
      <c r="L241" s="160"/>
      <c r="M241" s="165"/>
      <c r="N241" s="166"/>
      <c r="O241" s="166"/>
      <c r="P241" s="167">
        <f>P242</f>
        <v>0</v>
      </c>
      <c r="Q241" s="166"/>
      <c r="R241" s="167">
        <f>R242</f>
        <v>0</v>
      </c>
      <c r="S241" s="166"/>
      <c r="T241" s="168">
        <f>T242</f>
        <v>0</v>
      </c>
      <c r="AR241" s="161" t="s">
        <v>80</v>
      </c>
      <c r="AT241" s="169" t="s">
        <v>71</v>
      </c>
      <c r="AU241" s="169" t="s">
        <v>80</v>
      </c>
      <c r="AY241" s="161" t="s">
        <v>135</v>
      </c>
      <c r="BK241" s="170">
        <f>BK242</f>
        <v>0</v>
      </c>
    </row>
    <row r="242" spans="2:65" s="1" customFormat="1" ht="44.25" customHeight="1">
      <c r="B242" s="174"/>
      <c r="C242" s="175" t="s">
        <v>396</v>
      </c>
      <c r="D242" s="175" t="s">
        <v>137</v>
      </c>
      <c r="E242" s="176" t="s">
        <v>426</v>
      </c>
      <c r="F242" s="177" t="s">
        <v>584</v>
      </c>
      <c r="G242" s="178" t="s">
        <v>217</v>
      </c>
      <c r="H242" s="179">
        <v>11.034000000000001</v>
      </c>
      <c r="I242" s="180"/>
      <c r="J242" s="181">
        <f>ROUND(I242*H242,2)</f>
        <v>0</v>
      </c>
      <c r="K242" s="177" t="s">
        <v>141</v>
      </c>
      <c r="L242" s="41"/>
      <c r="M242" s="182" t="s">
        <v>5</v>
      </c>
      <c r="N242" s="238" t="s">
        <v>43</v>
      </c>
      <c r="O242" s="239"/>
      <c r="P242" s="240">
        <f>O242*H242</f>
        <v>0</v>
      </c>
      <c r="Q242" s="240">
        <v>0</v>
      </c>
      <c r="R242" s="240">
        <f>Q242*H242</f>
        <v>0</v>
      </c>
      <c r="S242" s="240">
        <v>0</v>
      </c>
      <c r="T242" s="241">
        <f>S242*H242</f>
        <v>0</v>
      </c>
      <c r="AR242" s="24" t="s">
        <v>142</v>
      </c>
      <c r="AT242" s="24" t="s">
        <v>137</v>
      </c>
      <c r="AU242" s="24" t="s">
        <v>82</v>
      </c>
      <c r="AY242" s="24" t="s">
        <v>135</v>
      </c>
      <c r="BE242" s="186">
        <f>IF(N242="základní",J242,0)</f>
        <v>0</v>
      </c>
      <c r="BF242" s="186">
        <f>IF(N242="snížená",J242,0)</f>
        <v>0</v>
      </c>
      <c r="BG242" s="186">
        <f>IF(N242="zákl. přenesená",J242,0)</f>
        <v>0</v>
      </c>
      <c r="BH242" s="186">
        <f>IF(N242="sníž. přenesená",J242,0)</f>
        <v>0</v>
      </c>
      <c r="BI242" s="186">
        <f>IF(N242="nulová",J242,0)</f>
        <v>0</v>
      </c>
      <c r="BJ242" s="24" t="s">
        <v>80</v>
      </c>
      <c r="BK242" s="186">
        <f>ROUND(I242*H242,2)</f>
        <v>0</v>
      </c>
      <c r="BL242" s="24" t="s">
        <v>142</v>
      </c>
      <c r="BM242" s="24" t="s">
        <v>900</v>
      </c>
    </row>
    <row r="243" spans="2:65" s="1" customFormat="1" ht="6.95" customHeight="1">
      <c r="B243" s="56"/>
      <c r="C243" s="57"/>
      <c r="D243" s="57"/>
      <c r="E243" s="57"/>
      <c r="F243" s="57"/>
      <c r="G243" s="57"/>
      <c r="H243" s="57"/>
      <c r="I243" s="127"/>
      <c r="J243" s="57"/>
      <c r="K243" s="57"/>
      <c r="L243" s="41"/>
    </row>
  </sheetData>
  <autoFilter ref="C81:K242"/>
  <mergeCells count="9"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8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98</v>
      </c>
      <c r="G1" s="368" t="s">
        <v>99</v>
      </c>
      <c r="H1" s="368"/>
      <c r="I1" s="103"/>
      <c r="J1" s="102" t="s">
        <v>100</v>
      </c>
      <c r="K1" s="101" t="s">
        <v>101</v>
      </c>
      <c r="L1" s="102" t="s">
        <v>102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9" t="s">
        <v>8</v>
      </c>
      <c r="M2" s="360"/>
      <c r="N2" s="360"/>
      <c r="O2" s="360"/>
      <c r="P2" s="360"/>
      <c r="Q2" s="360"/>
      <c r="R2" s="360"/>
      <c r="S2" s="360"/>
      <c r="T2" s="360"/>
      <c r="U2" s="360"/>
      <c r="V2" s="360"/>
      <c r="AT2" s="24" t="s">
        <v>97</v>
      </c>
    </row>
    <row r="3" spans="1:70" ht="6.95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103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>
      <c r="B6" s="28"/>
      <c r="C6" s="29"/>
      <c r="D6" s="37" t="s">
        <v>19</v>
      </c>
      <c r="E6" s="29"/>
      <c r="F6" s="29"/>
      <c r="G6" s="29"/>
      <c r="H6" s="29"/>
      <c r="I6" s="105"/>
      <c r="J6" s="29"/>
      <c r="K6" s="31"/>
    </row>
    <row r="7" spans="1:70" ht="22.5" customHeight="1">
      <c r="B7" s="28"/>
      <c r="C7" s="29"/>
      <c r="D7" s="29"/>
      <c r="E7" s="361" t="str">
        <f>'Rekapitulace stavby'!K6</f>
        <v>Kostelec nad Orlicí - Projekt pro výstavbu a opravu komunikace Erbenova, Na Spojce a Tůmova</v>
      </c>
      <c r="F7" s="362"/>
      <c r="G7" s="362"/>
      <c r="H7" s="362"/>
      <c r="I7" s="105"/>
      <c r="J7" s="29"/>
      <c r="K7" s="31"/>
    </row>
    <row r="8" spans="1:70" s="1" customFormat="1">
      <c r="B8" s="41"/>
      <c r="C8" s="42"/>
      <c r="D8" s="37" t="s">
        <v>104</v>
      </c>
      <c r="E8" s="42"/>
      <c r="F8" s="42"/>
      <c r="G8" s="42"/>
      <c r="H8" s="42"/>
      <c r="I8" s="106"/>
      <c r="J8" s="42"/>
      <c r="K8" s="45"/>
    </row>
    <row r="9" spans="1:70" s="1" customFormat="1" ht="36.950000000000003" customHeight="1">
      <c r="B9" s="41"/>
      <c r="C9" s="42"/>
      <c r="D9" s="42"/>
      <c r="E9" s="363" t="s">
        <v>956</v>
      </c>
      <c r="F9" s="364"/>
      <c r="G9" s="364"/>
      <c r="H9" s="364"/>
      <c r="I9" s="106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5</v>
      </c>
      <c r="G11" s="42"/>
      <c r="H11" s="42"/>
      <c r="I11" s="107" t="s">
        <v>22</v>
      </c>
      <c r="J11" s="35" t="s">
        <v>5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07" t="s">
        <v>25</v>
      </c>
      <c r="J12" s="108" t="str">
        <f>'Rekapitulace stavby'!AN8</f>
        <v>10. 11. 2017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07" t="s">
        <v>28</v>
      </c>
      <c r="J14" s="35" t="s">
        <v>5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07" t="s">
        <v>30</v>
      </c>
      <c r="J15" s="35" t="s">
        <v>5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07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7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07" t="s">
        <v>28</v>
      </c>
      <c r="J20" s="35" t="s">
        <v>5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07" t="s">
        <v>30</v>
      </c>
      <c r="J21" s="35" t="s">
        <v>5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06"/>
      <c r="J23" s="42"/>
      <c r="K23" s="45"/>
    </row>
    <row r="24" spans="2:11" s="6" customFormat="1" ht="22.5" customHeight="1">
      <c r="B24" s="109"/>
      <c r="C24" s="110"/>
      <c r="D24" s="110"/>
      <c r="E24" s="331" t="s">
        <v>5</v>
      </c>
      <c r="F24" s="331"/>
      <c r="G24" s="331"/>
      <c r="H24" s="331"/>
      <c r="I24" s="111"/>
      <c r="J24" s="110"/>
      <c r="K24" s="112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38</v>
      </c>
      <c r="E27" s="42"/>
      <c r="F27" s="42"/>
      <c r="G27" s="42"/>
      <c r="H27" s="42"/>
      <c r="I27" s="106"/>
      <c r="J27" s="116">
        <f>ROUND(J86,2)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17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18">
        <f>ROUND(SUM(BE86:BE284), 2)</f>
        <v>0</v>
      </c>
      <c r="G30" s="42"/>
      <c r="H30" s="42"/>
      <c r="I30" s="119">
        <v>0.21</v>
      </c>
      <c r="J30" s="118">
        <f>ROUND(ROUND((SUM(BE86:BE284)),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18">
        <f>ROUND(SUM(BF86:BF284), 2)</f>
        <v>0</v>
      </c>
      <c r="G31" s="42"/>
      <c r="H31" s="42"/>
      <c r="I31" s="119">
        <v>0.15</v>
      </c>
      <c r="J31" s="118">
        <f>ROUND(ROUND((SUM(BF86:BF284)),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18">
        <f>ROUND(SUM(BG86:BG284),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18">
        <f>ROUND(SUM(BH86:BH284),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18">
        <f>ROUND(SUM(BI86:BI284),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48</v>
      </c>
      <c r="E36" s="71"/>
      <c r="F36" s="71"/>
      <c r="G36" s="122" t="s">
        <v>49</v>
      </c>
      <c r="H36" s="123" t="s">
        <v>50</v>
      </c>
      <c r="I36" s="124"/>
      <c r="J36" s="125">
        <f>SUM(J27:J34)</f>
        <v>0</v>
      </c>
      <c r="K36" s="126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50000000000003" customHeight="1">
      <c r="B42" s="41"/>
      <c r="C42" s="30" t="s">
        <v>106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5" customHeight="1">
      <c r="B44" s="41"/>
      <c r="C44" s="37" t="s">
        <v>19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22.5" customHeight="1">
      <c r="B45" s="41"/>
      <c r="C45" s="42"/>
      <c r="D45" s="42"/>
      <c r="E45" s="361" t="str">
        <f>E7</f>
        <v>Kostelec nad Orlicí - Projekt pro výstavbu a opravu komunikace Erbenova, Na Spojce a Tůmova</v>
      </c>
      <c r="F45" s="362"/>
      <c r="G45" s="362"/>
      <c r="H45" s="362"/>
      <c r="I45" s="106"/>
      <c r="J45" s="42"/>
      <c r="K45" s="45"/>
    </row>
    <row r="46" spans="2:11" s="1" customFormat="1" ht="14.45" customHeight="1">
      <c r="B46" s="41"/>
      <c r="C46" s="37" t="s">
        <v>104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23.25" customHeight="1">
      <c r="B47" s="41"/>
      <c r="C47" s="42"/>
      <c r="D47" s="42"/>
      <c r="E47" s="363" t="str">
        <f>E9</f>
        <v>SO 306 - Vodovod - ul.Tůmova</v>
      </c>
      <c r="F47" s="364"/>
      <c r="G47" s="364"/>
      <c r="H47" s="364"/>
      <c r="I47" s="106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 xml:space="preserve">Kostelec nad Orlicí </v>
      </c>
      <c r="G49" s="42"/>
      <c r="H49" s="42"/>
      <c r="I49" s="107" t="s">
        <v>25</v>
      </c>
      <c r="J49" s="108" t="str">
        <f>IF(J12="","",J12)</f>
        <v>10. 11. 2017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Město Kostelec nad Orlicí, Palackého náměstí 38</v>
      </c>
      <c r="G51" s="42"/>
      <c r="H51" s="42"/>
      <c r="I51" s="107" t="s">
        <v>33</v>
      </c>
      <c r="J51" s="35" t="str">
        <f>E21</f>
        <v>Luboš Bartoš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06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107</v>
      </c>
      <c r="D54" s="120"/>
      <c r="E54" s="120"/>
      <c r="F54" s="120"/>
      <c r="G54" s="120"/>
      <c r="H54" s="120"/>
      <c r="I54" s="131"/>
      <c r="J54" s="132" t="s">
        <v>108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109</v>
      </c>
      <c r="D56" s="42"/>
      <c r="E56" s="42"/>
      <c r="F56" s="42"/>
      <c r="G56" s="42"/>
      <c r="H56" s="42"/>
      <c r="I56" s="106"/>
      <c r="J56" s="116">
        <f>J86</f>
        <v>0</v>
      </c>
      <c r="K56" s="45"/>
      <c r="AU56" s="24" t="s">
        <v>110</v>
      </c>
    </row>
    <row r="57" spans="2:47" s="7" customFormat="1" ht="24.95" customHeight="1">
      <c r="B57" s="135"/>
      <c r="C57" s="136"/>
      <c r="D57" s="137" t="s">
        <v>430</v>
      </c>
      <c r="E57" s="138"/>
      <c r="F57" s="138"/>
      <c r="G57" s="138"/>
      <c r="H57" s="138"/>
      <c r="I57" s="139"/>
      <c r="J57" s="140">
        <f>J87</f>
        <v>0</v>
      </c>
      <c r="K57" s="141"/>
    </row>
    <row r="58" spans="2:47" s="8" customFormat="1" ht="19.899999999999999" customHeight="1">
      <c r="B58" s="142"/>
      <c r="C58" s="143"/>
      <c r="D58" s="144" t="s">
        <v>431</v>
      </c>
      <c r="E58" s="145"/>
      <c r="F58" s="145"/>
      <c r="G58" s="145"/>
      <c r="H58" s="145"/>
      <c r="I58" s="146"/>
      <c r="J58" s="147">
        <f>J88</f>
        <v>0</v>
      </c>
      <c r="K58" s="148"/>
    </row>
    <row r="59" spans="2:47" s="8" customFormat="1" ht="14.85" customHeight="1">
      <c r="B59" s="142"/>
      <c r="C59" s="143"/>
      <c r="D59" s="144" t="s">
        <v>432</v>
      </c>
      <c r="E59" s="145"/>
      <c r="F59" s="145"/>
      <c r="G59" s="145"/>
      <c r="H59" s="145"/>
      <c r="I59" s="146"/>
      <c r="J59" s="147">
        <f>J156</f>
        <v>0</v>
      </c>
      <c r="K59" s="148"/>
    </row>
    <row r="60" spans="2:47" s="8" customFormat="1" ht="19.899999999999999" customHeight="1">
      <c r="B60" s="142"/>
      <c r="C60" s="143"/>
      <c r="D60" s="144" t="s">
        <v>114</v>
      </c>
      <c r="E60" s="145"/>
      <c r="F60" s="145"/>
      <c r="G60" s="145"/>
      <c r="H60" s="145"/>
      <c r="I60" s="146"/>
      <c r="J60" s="147">
        <f>J160</f>
        <v>0</v>
      </c>
      <c r="K60" s="148"/>
    </row>
    <row r="61" spans="2:47" s="8" customFormat="1" ht="19.899999999999999" customHeight="1">
      <c r="B61" s="142"/>
      <c r="C61" s="143"/>
      <c r="D61" s="144" t="s">
        <v>115</v>
      </c>
      <c r="E61" s="145"/>
      <c r="F61" s="145"/>
      <c r="G61" s="145"/>
      <c r="H61" s="145"/>
      <c r="I61" s="146"/>
      <c r="J61" s="147">
        <f>J169</f>
        <v>0</v>
      </c>
      <c r="K61" s="148"/>
    </row>
    <row r="62" spans="2:47" s="8" customFormat="1" ht="19.899999999999999" customHeight="1">
      <c r="B62" s="142"/>
      <c r="C62" s="143"/>
      <c r="D62" s="144" t="s">
        <v>640</v>
      </c>
      <c r="E62" s="145"/>
      <c r="F62" s="145"/>
      <c r="G62" s="145"/>
      <c r="H62" s="145"/>
      <c r="I62" s="146"/>
      <c r="J62" s="147">
        <f>J182</f>
        <v>0</v>
      </c>
      <c r="K62" s="148"/>
    </row>
    <row r="63" spans="2:47" s="8" customFormat="1" ht="19.899999999999999" customHeight="1">
      <c r="B63" s="142"/>
      <c r="C63" s="143"/>
      <c r="D63" s="144" t="s">
        <v>117</v>
      </c>
      <c r="E63" s="145"/>
      <c r="F63" s="145"/>
      <c r="G63" s="145"/>
      <c r="H63" s="145"/>
      <c r="I63" s="146"/>
      <c r="J63" s="147">
        <f>J271</f>
        <v>0</v>
      </c>
      <c r="K63" s="148"/>
    </row>
    <row r="64" spans="2:47" s="8" customFormat="1" ht="19.899999999999999" customHeight="1">
      <c r="B64" s="142"/>
      <c r="C64" s="143"/>
      <c r="D64" s="144" t="s">
        <v>118</v>
      </c>
      <c r="E64" s="145"/>
      <c r="F64" s="145"/>
      <c r="G64" s="145"/>
      <c r="H64" s="145"/>
      <c r="I64" s="146"/>
      <c r="J64" s="147">
        <f>J277</f>
        <v>0</v>
      </c>
      <c r="K64" s="148"/>
    </row>
    <row r="65" spans="2:12" s="7" customFormat="1" ht="24.95" customHeight="1">
      <c r="B65" s="135"/>
      <c r="C65" s="136"/>
      <c r="D65" s="137" t="s">
        <v>641</v>
      </c>
      <c r="E65" s="138"/>
      <c r="F65" s="138"/>
      <c r="G65" s="138"/>
      <c r="H65" s="138"/>
      <c r="I65" s="139"/>
      <c r="J65" s="140">
        <f>J279</f>
        <v>0</v>
      </c>
      <c r="K65" s="141"/>
    </row>
    <row r="66" spans="2:12" s="8" customFormat="1" ht="19.899999999999999" customHeight="1">
      <c r="B66" s="142"/>
      <c r="C66" s="143"/>
      <c r="D66" s="144" t="s">
        <v>642</v>
      </c>
      <c r="E66" s="145"/>
      <c r="F66" s="145"/>
      <c r="G66" s="145"/>
      <c r="H66" s="145"/>
      <c r="I66" s="146"/>
      <c r="J66" s="147">
        <f>J280</f>
        <v>0</v>
      </c>
      <c r="K66" s="148"/>
    </row>
    <row r="67" spans="2:12" s="1" customFormat="1" ht="21.75" customHeight="1">
      <c r="B67" s="41"/>
      <c r="C67" s="42"/>
      <c r="D67" s="42"/>
      <c r="E67" s="42"/>
      <c r="F67" s="42"/>
      <c r="G67" s="42"/>
      <c r="H67" s="42"/>
      <c r="I67" s="106"/>
      <c r="J67" s="42"/>
      <c r="K67" s="45"/>
    </row>
    <row r="68" spans="2:12" s="1" customFormat="1" ht="6.95" customHeight="1">
      <c r="B68" s="56"/>
      <c r="C68" s="57"/>
      <c r="D68" s="57"/>
      <c r="E68" s="57"/>
      <c r="F68" s="57"/>
      <c r="G68" s="57"/>
      <c r="H68" s="57"/>
      <c r="I68" s="127"/>
      <c r="J68" s="57"/>
      <c r="K68" s="58"/>
    </row>
    <row r="72" spans="2:12" s="1" customFormat="1" ht="6.95" customHeight="1">
      <c r="B72" s="59"/>
      <c r="C72" s="60"/>
      <c r="D72" s="60"/>
      <c r="E72" s="60"/>
      <c r="F72" s="60"/>
      <c r="G72" s="60"/>
      <c r="H72" s="60"/>
      <c r="I72" s="128"/>
      <c r="J72" s="60"/>
      <c r="K72" s="60"/>
      <c r="L72" s="41"/>
    </row>
    <row r="73" spans="2:12" s="1" customFormat="1" ht="36.950000000000003" customHeight="1">
      <c r="B73" s="41"/>
      <c r="C73" s="61" t="s">
        <v>119</v>
      </c>
      <c r="L73" s="41"/>
    </row>
    <row r="74" spans="2:12" s="1" customFormat="1" ht="6.95" customHeight="1">
      <c r="B74" s="41"/>
      <c r="L74" s="41"/>
    </row>
    <row r="75" spans="2:12" s="1" customFormat="1" ht="14.45" customHeight="1">
      <c r="B75" s="41"/>
      <c r="C75" s="63" t="s">
        <v>19</v>
      </c>
      <c r="L75" s="41"/>
    </row>
    <row r="76" spans="2:12" s="1" customFormat="1" ht="22.5" customHeight="1">
      <c r="B76" s="41"/>
      <c r="E76" s="365" t="str">
        <f>E7</f>
        <v>Kostelec nad Orlicí - Projekt pro výstavbu a opravu komunikace Erbenova, Na Spojce a Tůmova</v>
      </c>
      <c r="F76" s="366"/>
      <c r="G76" s="366"/>
      <c r="H76" s="366"/>
      <c r="L76" s="41"/>
    </row>
    <row r="77" spans="2:12" s="1" customFormat="1" ht="14.45" customHeight="1">
      <c r="B77" s="41"/>
      <c r="C77" s="63" t="s">
        <v>104</v>
      </c>
      <c r="L77" s="41"/>
    </row>
    <row r="78" spans="2:12" s="1" customFormat="1" ht="23.25" customHeight="1">
      <c r="B78" s="41"/>
      <c r="E78" s="342" t="str">
        <f>E9</f>
        <v>SO 306 - Vodovod - ul.Tůmova</v>
      </c>
      <c r="F78" s="367"/>
      <c r="G78" s="367"/>
      <c r="H78" s="367"/>
      <c r="L78" s="41"/>
    </row>
    <row r="79" spans="2:12" s="1" customFormat="1" ht="6.95" customHeight="1">
      <c r="B79" s="41"/>
      <c r="L79" s="41"/>
    </row>
    <row r="80" spans="2:12" s="1" customFormat="1" ht="18" customHeight="1">
      <c r="B80" s="41"/>
      <c r="C80" s="63" t="s">
        <v>23</v>
      </c>
      <c r="F80" s="149" t="str">
        <f>F12</f>
        <v xml:space="preserve">Kostelec nad Orlicí </v>
      </c>
      <c r="I80" s="150" t="s">
        <v>25</v>
      </c>
      <c r="J80" s="67" t="str">
        <f>IF(J12="","",J12)</f>
        <v>10. 11. 2017</v>
      </c>
      <c r="L80" s="41"/>
    </row>
    <row r="81" spans="2:65" s="1" customFormat="1" ht="6.95" customHeight="1">
      <c r="B81" s="41"/>
      <c r="L81" s="41"/>
    </row>
    <row r="82" spans="2:65" s="1" customFormat="1">
      <c r="B82" s="41"/>
      <c r="C82" s="63" t="s">
        <v>27</v>
      </c>
      <c r="F82" s="149" t="str">
        <f>E15</f>
        <v>Město Kostelec nad Orlicí, Palackého náměstí 38</v>
      </c>
      <c r="I82" s="150" t="s">
        <v>33</v>
      </c>
      <c r="J82" s="149" t="str">
        <f>E21</f>
        <v>Luboš Bartoš</v>
      </c>
      <c r="L82" s="41"/>
    </row>
    <row r="83" spans="2:65" s="1" customFormat="1" ht="14.45" customHeight="1">
      <c r="B83" s="41"/>
      <c r="C83" s="63" t="s">
        <v>31</v>
      </c>
      <c r="F83" s="149" t="str">
        <f>IF(E18="","",E18)</f>
        <v/>
      </c>
      <c r="L83" s="41"/>
    </row>
    <row r="84" spans="2:65" s="1" customFormat="1" ht="10.35" customHeight="1">
      <c r="B84" s="41"/>
      <c r="L84" s="41"/>
    </row>
    <row r="85" spans="2:65" s="9" customFormat="1" ht="29.25" customHeight="1">
      <c r="B85" s="151"/>
      <c r="C85" s="152" t="s">
        <v>120</v>
      </c>
      <c r="D85" s="153" t="s">
        <v>57</v>
      </c>
      <c r="E85" s="153" t="s">
        <v>53</v>
      </c>
      <c r="F85" s="153" t="s">
        <v>121</v>
      </c>
      <c r="G85" s="153" t="s">
        <v>122</v>
      </c>
      <c r="H85" s="153" t="s">
        <v>123</v>
      </c>
      <c r="I85" s="154" t="s">
        <v>124</v>
      </c>
      <c r="J85" s="153" t="s">
        <v>108</v>
      </c>
      <c r="K85" s="155" t="s">
        <v>125</v>
      </c>
      <c r="L85" s="151"/>
      <c r="M85" s="73" t="s">
        <v>126</v>
      </c>
      <c r="N85" s="74" t="s">
        <v>42</v>
      </c>
      <c r="O85" s="74" t="s">
        <v>127</v>
      </c>
      <c r="P85" s="74" t="s">
        <v>128</v>
      </c>
      <c r="Q85" s="74" t="s">
        <v>129</v>
      </c>
      <c r="R85" s="74" t="s">
        <v>130</v>
      </c>
      <c r="S85" s="74" t="s">
        <v>131</v>
      </c>
      <c r="T85" s="75" t="s">
        <v>132</v>
      </c>
    </row>
    <row r="86" spans="2:65" s="1" customFormat="1" ht="29.25" customHeight="1">
      <c r="B86" s="41"/>
      <c r="C86" s="77" t="s">
        <v>109</v>
      </c>
      <c r="J86" s="156">
        <f>BK86</f>
        <v>0</v>
      </c>
      <c r="L86" s="41"/>
      <c r="M86" s="76"/>
      <c r="N86" s="68"/>
      <c r="O86" s="68"/>
      <c r="P86" s="157">
        <f>P87+P279</f>
        <v>0</v>
      </c>
      <c r="Q86" s="68"/>
      <c r="R86" s="157">
        <f>R87+R279</f>
        <v>65.692342350000004</v>
      </c>
      <c r="S86" s="68"/>
      <c r="T86" s="158">
        <f>T87+T279</f>
        <v>7.9200000000000008</v>
      </c>
      <c r="AT86" s="24" t="s">
        <v>71</v>
      </c>
      <c r="AU86" s="24" t="s">
        <v>110</v>
      </c>
      <c r="BK86" s="159">
        <f>BK87+BK279</f>
        <v>0</v>
      </c>
    </row>
    <row r="87" spans="2:65" s="10" customFormat="1" ht="37.35" customHeight="1">
      <c r="B87" s="160"/>
      <c r="D87" s="161" t="s">
        <v>71</v>
      </c>
      <c r="E87" s="162" t="s">
        <v>133</v>
      </c>
      <c r="F87" s="162" t="s">
        <v>433</v>
      </c>
      <c r="I87" s="163"/>
      <c r="J87" s="164">
        <f>BK87</f>
        <v>0</v>
      </c>
      <c r="L87" s="160"/>
      <c r="M87" s="165"/>
      <c r="N87" s="166"/>
      <c r="O87" s="166"/>
      <c r="P87" s="167">
        <f>P88+P160+P169+P182+P271+P277</f>
        <v>0</v>
      </c>
      <c r="Q87" s="166"/>
      <c r="R87" s="167">
        <f>R88+R160+R169+R182+R271+R277</f>
        <v>65.686342350000004</v>
      </c>
      <c r="S87" s="166"/>
      <c r="T87" s="168">
        <f>T88+T160+T169+T182+T271+T277</f>
        <v>7.9200000000000008</v>
      </c>
      <c r="AR87" s="161" t="s">
        <v>80</v>
      </c>
      <c r="AT87" s="169" t="s">
        <v>71</v>
      </c>
      <c r="AU87" s="169" t="s">
        <v>72</v>
      </c>
      <c r="AY87" s="161" t="s">
        <v>135</v>
      </c>
      <c r="BK87" s="170">
        <f>BK88+BK160+BK169+BK182+BK271+BK277</f>
        <v>0</v>
      </c>
    </row>
    <row r="88" spans="2:65" s="10" customFormat="1" ht="19.899999999999999" customHeight="1">
      <c r="B88" s="160"/>
      <c r="D88" s="171" t="s">
        <v>71</v>
      </c>
      <c r="E88" s="172" t="s">
        <v>80</v>
      </c>
      <c r="F88" s="172" t="s">
        <v>434</v>
      </c>
      <c r="I88" s="163"/>
      <c r="J88" s="173">
        <f>BK88</f>
        <v>0</v>
      </c>
      <c r="L88" s="160"/>
      <c r="M88" s="165"/>
      <c r="N88" s="166"/>
      <c r="O88" s="166"/>
      <c r="P88" s="167">
        <f>P89+SUM(P90:P156)</f>
        <v>0</v>
      </c>
      <c r="Q88" s="166"/>
      <c r="R88" s="167">
        <f>R89+SUM(R90:R156)</f>
        <v>1.410258</v>
      </c>
      <c r="S88" s="166"/>
      <c r="T88" s="168">
        <f>T89+SUM(T90:T156)</f>
        <v>0</v>
      </c>
      <c r="AR88" s="161" t="s">
        <v>80</v>
      </c>
      <c r="AT88" s="169" t="s">
        <v>71</v>
      </c>
      <c r="AU88" s="169" t="s">
        <v>80</v>
      </c>
      <c r="AY88" s="161" t="s">
        <v>135</v>
      </c>
      <c r="BK88" s="170">
        <f>BK89+SUM(BK90:BK156)</f>
        <v>0</v>
      </c>
    </row>
    <row r="89" spans="2:65" s="1" customFormat="1" ht="57" customHeight="1">
      <c r="B89" s="174"/>
      <c r="C89" s="175" t="s">
        <v>80</v>
      </c>
      <c r="D89" s="175" t="s">
        <v>137</v>
      </c>
      <c r="E89" s="176" t="s">
        <v>643</v>
      </c>
      <c r="F89" s="177" t="s">
        <v>644</v>
      </c>
      <c r="G89" s="178" t="s">
        <v>257</v>
      </c>
      <c r="H89" s="179">
        <v>3.6</v>
      </c>
      <c r="I89" s="180"/>
      <c r="J89" s="181">
        <f>ROUND(I89*H89,2)</f>
        <v>0</v>
      </c>
      <c r="K89" s="177" t="s">
        <v>141</v>
      </c>
      <c r="L89" s="41"/>
      <c r="M89" s="182" t="s">
        <v>5</v>
      </c>
      <c r="N89" s="183" t="s">
        <v>43</v>
      </c>
      <c r="O89" s="42"/>
      <c r="P89" s="184">
        <f>O89*H89</f>
        <v>0</v>
      </c>
      <c r="Q89" s="184">
        <v>8.6800000000000002E-3</v>
      </c>
      <c r="R89" s="184">
        <f>Q89*H89</f>
        <v>3.1248000000000001E-2</v>
      </c>
      <c r="S89" s="184">
        <v>0</v>
      </c>
      <c r="T89" s="185">
        <f>S89*H89</f>
        <v>0</v>
      </c>
      <c r="AR89" s="24" t="s">
        <v>142</v>
      </c>
      <c r="AT89" s="24" t="s">
        <v>137</v>
      </c>
      <c r="AU89" s="24" t="s">
        <v>82</v>
      </c>
      <c r="AY89" s="24" t="s">
        <v>135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24" t="s">
        <v>80</v>
      </c>
      <c r="BK89" s="186">
        <f>ROUND(I89*H89,2)</f>
        <v>0</v>
      </c>
      <c r="BL89" s="24" t="s">
        <v>142</v>
      </c>
      <c r="BM89" s="24" t="s">
        <v>645</v>
      </c>
    </row>
    <row r="90" spans="2:65" s="11" customFormat="1" ht="13.5">
      <c r="B90" s="187"/>
      <c r="D90" s="188" t="s">
        <v>144</v>
      </c>
      <c r="E90" s="189" t="s">
        <v>5</v>
      </c>
      <c r="F90" s="190" t="s">
        <v>646</v>
      </c>
      <c r="H90" s="191">
        <v>3.6</v>
      </c>
      <c r="I90" s="192"/>
      <c r="L90" s="187"/>
      <c r="M90" s="193"/>
      <c r="N90" s="194"/>
      <c r="O90" s="194"/>
      <c r="P90" s="194"/>
      <c r="Q90" s="194"/>
      <c r="R90" s="194"/>
      <c r="S90" s="194"/>
      <c r="T90" s="195"/>
      <c r="AT90" s="189" t="s">
        <v>144</v>
      </c>
      <c r="AU90" s="189" t="s">
        <v>82</v>
      </c>
      <c r="AV90" s="11" t="s">
        <v>82</v>
      </c>
      <c r="AW90" s="11" t="s">
        <v>35</v>
      </c>
      <c r="AX90" s="11" t="s">
        <v>80</v>
      </c>
      <c r="AY90" s="189" t="s">
        <v>135</v>
      </c>
    </row>
    <row r="91" spans="2:65" s="12" customFormat="1" ht="13.5">
      <c r="B91" s="196"/>
      <c r="D91" s="197" t="s">
        <v>144</v>
      </c>
      <c r="E91" s="198" t="s">
        <v>5</v>
      </c>
      <c r="F91" s="199" t="s">
        <v>957</v>
      </c>
      <c r="H91" s="200" t="s">
        <v>5</v>
      </c>
      <c r="I91" s="201"/>
      <c r="L91" s="196"/>
      <c r="M91" s="202"/>
      <c r="N91" s="203"/>
      <c r="O91" s="203"/>
      <c r="P91" s="203"/>
      <c r="Q91" s="203"/>
      <c r="R91" s="203"/>
      <c r="S91" s="203"/>
      <c r="T91" s="204"/>
      <c r="AT91" s="205" t="s">
        <v>144</v>
      </c>
      <c r="AU91" s="205" t="s">
        <v>82</v>
      </c>
      <c r="AV91" s="12" t="s">
        <v>80</v>
      </c>
      <c r="AW91" s="12" t="s">
        <v>35</v>
      </c>
      <c r="AX91" s="12" t="s">
        <v>72</v>
      </c>
      <c r="AY91" s="205" t="s">
        <v>135</v>
      </c>
    </row>
    <row r="92" spans="2:65" s="1" customFormat="1" ht="57" customHeight="1">
      <c r="B92" s="174"/>
      <c r="C92" s="175" t="s">
        <v>82</v>
      </c>
      <c r="D92" s="175" t="s">
        <v>137</v>
      </c>
      <c r="E92" s="176" t="s">
        <v>648</v>
      </c>
      <c r="F92" s="177" t="s">
        <v>649</v>
      </c>
      <c r="G92" s="178" t="s">
        <v>257</v>
      </c>
      <c r="H92" s="179">
        <v>17.100000000000001</v>
      </c>
      <c r="I92" s="180"/>
      <c r="J92" s="181">
        <f>ROUND(I92*H92,2)</f>
        <v>0</v>
      </c>
      <c r="K92" s="177" t="s">
        <v>141</v>
      </c>
      <c r="L92" s="41"/>
      <c r="M92" s="182" t="s">
        <v>5</v>
      </c>
      <c r="N92" s="183" t="s">
        <v>43</v>
      </c>
      <c r="O92" s="42"/>
      <c r="P92" s="184">
        <f>O92*H92</f>
        <v>0</v>
      </c>
      <c r="Q92" s="184">
        <v>3.6900000000000002E-2</v>
      </c>
      <c r="R92" s="184">
        <f>Q92*H92</f>
        <v>0.63099000000000005</v>
      </c>
      <c r="S92" s="184">
        <v>0</v>
      </c>
      <c r="T92" s="185">
        <f>S92*H92</f>
        <v>0</v>
      </c>
      <c r="AR92" s="24" t="s">
        <v>142</v>
      </c>
      <c r="AT92" s="24" t="s">
        <v>137</v>
      </c>
      <c r="AU92" s="24" t="s">
        <v>82</v>
      </c>
      <c r="AY92" s="24" t="s">
        <v>135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24" t="s">
        <v>80</v>
      </c>
      <c r="BK92" s="186">
        <f>ROUND(I92*H92,2)</f>
        <v>0</v>
      </c>
      <c r="BL92" s="24" t="s">
        <v>142</v>
      </c>
      <c r="BM92" s="24" t="s">
        <v>650</v>
      </c>
    </row>
    <row r="93" spans="2:65" s="11" customFormat="1" ht="13.5">
      <c r="B93" s="187"/>
      <c r="D93" s="188" t="s">
        <v>144</v>
      </c>
      <c r="E93" s="189" t="s">
        <v>5</v>
      </c>
      <c r="F93" s="190" t="s">
        <v>958</v>
      </c>
      <c r="H93" s="191">
        <v>17.100000000000001</v>
      </c>
      <c r="I93" s="192"/>
      <c r="L93" s="187"/>
      <c r="M93" s="193"/>
      <c r="N93" s="194"/>
      <c r="O93" s="194"/>
      <c r="P93" s="194"/>
      <c r="Q93" s="194"/>
      <c r="R93" s="194"/>
      <c r="S93" s="194"/>
      <c r="T93" s="195"/>
      <c r="AT93" s="189" t="s">
        <v>144</v>
      </c>
      <c r="AU93" s="189" t="s">
        <v>82</v>
      </c>
      <c r="AV93" s="11" t="s">
        <v>82</v>
      </c>
      <c r="AW93" s="11" t="s">
        <v>35</v>
      </c>
      <c r="AX93" s="11" t="s">
        <v>80</v>
      </c>
      <c r="AY93" s="189" t="s">
        <v>135</v>
      </c>
    </row>
    <row r="94" spans="2:65" s="12" customFormat="1" ht="13.5">
      <c r="B94" s="196"/>
      <c r="D94" s="197" t="s">
        <v>144</v>
      </c>
      <c r="E94" s="198" t="s">
        <v>5</v>
      </c>
      <c r="F94" s="199" t="s">
        <v>957</v>
      </c>
      <c r="H94" s="200" t="s">
        <v>5</v>
      </c>
      <c r="I94" s="201"/>
      <c r="L94" s="196"/>
      <c r="M94" s="202"/>
      <c r="N94" s="203"/>
      <c r="O94" s="203"/>
      <c r="P94" s="203"/>
      <c r="Q94" s="203"/>
      <c r="R94" s="203"/>
      <c r="S94" s="203"/>
      <c r="T94" s="204"/>
      <c r="AT94" s="205" t="s">
        <v>144</v>
      </c>
      <c r="AU94" s="205" t="s">
        <v>82</v>
      </c>
      <c r="AV94" s="12" t="s">
        <v>80</v>
      </c>
      <c r="AW94" s="12" t="s">
        <v>35</v>
      </c>
      <c r="AX94" s="12" t="s">
        <v>72</v>
      </c>
      <c r="AY94" s="205" t="s">
        <v>135</v>
      </c>
    </row>
    <row r="95" spans="2:65" s="1" customFormat="1" ht="31.5" customHeight="1">
      <c r="B95" s="174"/>
      <c r="C95" s="175" t="s">
        <v>151</v>
      </c>
      <c r="D95" s="175" t="s">
        <v>137</v>
      </c>
      <c r="E95" s="176" t="s">
        <v>152</v>
      </c>
      <c r="F95" s="177" t="s">
        <v>440</v>
      </c>
      <c r="G95" s="178" t="s">
        <v>154</v>
      </c>
      <c r="H95" s="179">
        <v>240.435</v>
      </c>
      <c r="I95" s="180"/>
      <c r="J95" s="181">
        <f>ROUND(I95*H95,2)</f>
        <v>0</v>
      </c>
      <c r="K95" s="177" t="s">
        <v>141</v>
      </c>
      <c r="L95" s="41"/>
      <c r="M95" s="182" t="s">
        <v>5</v>
      </c>
      <c r="N95" s="183" t="s">
        <v>43</v>
      </c>
      <c r="O95" s="42"/>
      <c r="P95" s="184">
        <f>O95*H95</f>
        <v>0</v>
      </c>
      <c r="Q95" s="184">
        <v>0</v>
      </c>
      <c r="R95" s="184">
        <f>Q95*H95</f>
        <v>0</v>
      </c>
      <c r="S95" s="184">
        <v>0</v>
      </c>
      <c r="T95" s="185">
        <f>S95*H95</f>
        <v>0</v>
      </c>
      <c r="AR95" s="24" t="s">
        <v>142</v>
      </c>
      <c r="AT95" s="24" t="s">
        <v>137</v>
      </c>
      <c r="AU95" s="24" t="s">
        <v>82</v>
      </c>
      <c r="AY95" s="24" t="s">
        <v>135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24" t="s">
        <v>80</v>
      </c>
      <c r="BK95" s="186">
        <f>ROUND(I95*H95,2)</f>
        <v>0</v>
      </c>
      <c r="BL95" s="24" t="s">
        <v>142</v>
      </c>
      <c r="BM95" s="24" t="s">
        <v>652</v>
      </c>
    </row>
    <row r="96" spans="2:65" s="12" customFormat="1" ht="13.5">
      <c r="B96" s="196"/>
      <c r="D96" s="188" t="s">
        <v>144</v>
      </c>
      <c r="E96" s="206" t="s">
        <v>5</v>
      </c>
      <c r="F96" s="207" t="s">
        <v>653</v>
      </c>
      <c r="H96" s="205" t="s">
        <v>5</v>
      </c>
      <c r="I96" s="201"/>
      <c r="L96" s="196"/>
      <c r="M96" s="202"/>
      <c r="N96" s="203"/>
      <c r="O96" s="203"/>
      <c r="P96" s="203"/>
      <c r="Q96" s="203"/>
      <c r="R96" s="203"/>
      <c r="S96" s="203"/>
      <c r="T96" s="204"/>
      <c r="AT96" s="205" t="s">
        <v>144</v>
      </c>
      <c r="AU96" s="205" t="s">
        <v>82</v>
      </c>
      <c r="AV96" s="12" t="s">
        <v>80</v>
      </c>
      <c r="AW96" s="12" t="s">
        <v>35</v>
      </c>
      <c r="AX96" s="12" t="s">
        <v>72</v>
      </c>
      <c r="AY96" s="205" t="s">
        <v>135</v>
      </c>
    </row>
    <row r="97" spans="2:65" s="11" customFormat="1" ht="13.5">
      <c r="B97" s="187"/>
      <c r="D97" s="188" t="s">
        <v>144</v>
      </c>
      <c r="E97" s="189" t="s">
        <v>5</v>
      </c>
      <c r="F97" s="190" t="s">
        <v>959</v>
      </c>
      <c r="H97" s="191">
        <v>163.80000000000001</v>
      </c>
      <c r="I97" s="192"/>
      <c r="L97" s="187"/>
      <c r="M97" s="193"/>
      <c r="N97" s="194"/>
      <c r="O97" s="194"/>
      <c r="P97" s="194"/>
      <c r="Q97" s="194"/>
      <c r="R97" s="194"/>
      <c r="S97" s="194"/>
      <c r="T97" s="195"/>
      <c r="AT97" s="189" t="s">
        <v>144</v>
      </c>
      <c r="AU97" s="189" t="s">
        <v>82</v>
      </c>
      <c r="AV97" s="11" t="s">
        <v>82</v>
      </c>
      <c r="AW97" s="11" t="s">
        <v>35</v>
      </c>
      <c r="AX97" s="11" t="s">
        <v>72</v>
      </c>
      <c r="AY97" s="189" t="s">
        <v>135</v>
      </c>
    </row>
    <row r="98" spans="2:65" s="14" customFormat="1" ht="13.5">
      <c r="B98" s="229"/>
      <c r="D98" s="188" t="s">
        <v>144</v>
      </c>
      <c r="E98" s="230" t="s">
        <v>5</v>
      </c>
      <c r="F98" s="231" t="s">
        <v>237</v>
      </c>
      <c r="H98" s="232">
        <v>163.80000000000001</v>
      </c>
      <c r="I98" s="233"/>
      <c r="L98" s="229"/>
      <c r="M98" s="234"/>
      <c r="N98" s="235"/>
      <c r="O98" s="235"/>
      <c r="P98" s="235"/>
      <c r="Q98" s="235"/>
      <c r="R98" s="235"/>
      <c r="S98" s="235"/>
      <c r="T98" s="236"/>
      <c r="AT98" s="230" t="s">
        <v>144</v>
      </c>
      <c r="AU98" s="230" t="s">
        <v>82</v>
      </c>
      <c r="AV98" s="14" t="s">
        <v>151</v>
      </c>
      <c r="AW98" s="14" t="s">
        <v>35</v>
      </c>
      <c r="AX98" s="14" t="s">
        <v>72</v>
      </c>
      <c r="AY98" s="230" t="s">
        <v>135</v>
      </c>
    </row>
    <row r="99" spans="2:65" s="12" customFormat="1" ht="13.5">
      <c r="B99" s="196"/>
      <c r="D99" s="188" t="s">
        <v>144</v>
      </c>
      <c r="E99" s="206" t="s">
        <v>5</v>
      </c>
      <c r="F99" s="207" t="s">
        <v>960</v>
      </c>
      <c r="H99" s="205" t="s">
        <v>5</v>
      </c>
      <c r="I99" s="201"/>
      <c r="L99" s="196"/>
      <c r="M99" s="202"/>
      <c r="N99" s="203"/>
      <c r="O99" s="203"/>
      <c r="P99" s="203"/>
      <c r="Q99" s="203"/>
      <c r="R99" s="203"/>
      <c r="S99" s="203"/>
      <c r="T99" s="204"/>
      <c r="AT99" s="205" t="s">
        <v>144</v>
      </c>
      <c r="AU99" s="205" t="s">
        <v>82</v>
      </c>
      <c r="AV99" s="12" t="s">
        <v>80</v>
      </c>
      <c r="AW99" s="12" t="s">
        <v>35</v>
      </c>
      <c r="AX99" s="12" t="s">
        <v>72</v>
      </c>
      <c r="AY99" s="205" t="s">
        <v>135</v>
      </c>
    </row>
    <row r="100" spans="2:65" s="11" customFormat="1" ht="13.5">
      <c r="B100" s="187"/>
      <c r="D100" s="188" t="s">
        <v>144</v>
      </c>
      <c r="E100" s="189" t="s">
        <v>5</v>
      </c>
      <c r="F100" s="190" t="s">
        <v>961</v>
      </c>
      <c r="H100" s="191">
        <v>236.92500000000001</v>
      </c>
      <c r="I100" s="192"/>
      <c r="L100" s="187"/>
      <c r="M100" s="193"/>
      <c r="N100" s="194"/>
      <c r="O100" s="194"/>
      <c r="P100" s="194"/>
      <c r="Q100" s="194"/>
      <c r="R100" s="194"/>
      <c r="S100" s="194"/>
      <c r="T100" s="195"/>
      <c r="AT100" s="189" t="s">
        <v>144</v>
      </c>
      <c r="AU100" s="189" t="s">
        <v>82</v>
      </c>
      <c r="AV100" s="11" t="s">
        <v>82</v>
      </c>
      <c r="AW100" s="11" t="s">
        <v>35</v>
      </c>
      <c r="AX100" s="11" t="s">
        <v>72</v>
      </c>
      <c r="AY100" s="189" t="s">
        <v>135</v>
      </c>
    </row>
    <row r="101" spans="2:65" s="14" customFormat="1" ht="13.5">
      <c r="B101" s="229"/>
      <c r="D101" s="188" t="s">
        <v>144</v>
      </c>
      <c r="E101" s="230" t="s">
        <v>5</v>
      </c>
      <c r="F101" s="231" t="s">
        <v>237</v>
      </c>
      <c r="H101" s="232">
        <v>236.92500000000001</v>
      </c>
      <c r="I101" s="233"/>
      <c r="L101" s="229"/>
      <c r="M101" s="234"/>
      <c r="N101" s="235"/>
      <c r="O101" s="235"/>
      <c r="P101" s="235"/>
      <c r="Q101" s="235"/>
      <c r="R101" s="235"/>
      <c r="S101" s="235"/>
      <c r="T101" s="236"/>
      <c r="AT101" s="230" t="s">
        <v>144</v>
      </c>
      <c r="AU101" s="230" t="s">
        <v>82</v>
      </c>
      <c r="AV101" s="14" t="s">
        <v>151</v>
      </c>
      <c r="AW101" s="14" t="s">
        <v>35</v>
      </c>
      <c r="AX101" s="14" t="s">
        <v>72</v>
      </c>
      <c r="AY101" s="230" t="s">
        <v>135</v>
      </c>
    </row>
    <row r="102" spans="2:65" s="13" customFormat="1" ht="13.5">
      <c r="B102" s="208"/>
      <c r="D102" s="188" t="s">
        <v>144</v>
      </c>
      <c r="E102" s="209" t="s">
        <v>5</v>
      </c>
      <c r="F102" s="210" t="s">
        <v>162</v>
      </c>
      <c r="H102" s="211">
        <v>400.72500000000002</v>
      </c>
      <c r="I102" s="212"/>
      <c r="L102" s="208"/>
      <c r="M102" s="213"/>
      <c r="N102" s="214"/>
      <c r="O102" s="214"/>
      <c r="P102" s="214"/>
      <c r="Q102" s="214"/>
      <c r="R102" s="214"/>
      <c r="S102" s="214"/>
      <c r="T102" s="215"/>
      <c r="AT102" s="216" t="s">
        <v>144</v>
      </c>
      <c r="AU102" s="216" t="s">
        <v>82</v>
      </c>
      <c r="AV102" s="13" t="s">
        <v>142</v>
      </c>
      <c r="AW102" s="13" t="s">
        <v>35</v>
      </c>
      <c r="AX102" s="13" t="s">
        <v>72</v>
      </c>
      <c r="AY102" s="216" t="s">
        <v>135</v>
      </c>
    </row>
    <row r="103" spans="2:65" s="11" customFormat="1" ht="13.5">
      <c r="B103" s="187"/>
      <c r="D103" s="188" t="s">
        <v>144</v>
      </c>
      <c r="E103" s="189" t="s">
        <v>5</v>
      </c>
      <c r="F103" s="190" t="s">
        <v>962</v>
      </c>
      <c r="H103" s="191">
        <v>240.435</v>
      </c>
      <c r="I103" s="192"/>
      <c r="L103" s="187"/>
      <c r="M103" s="193"/>
      <c r="N103" s="194"/>
      <c r="O103" s="194"/>
      <c r="P103" s="194"/>
      <c r="Q103" s="194"/>
      <c r="R103" s="194"/>
      <c r="S103" s="194"/>
      <c r="T103" s="195"/>
      <c r="AT103" s="189" t="s">
        <v>144</v>
      </c>
      <c r="AU103" s="189" t="s">
        <v>82</v>
      </c>
      <c r="AV103" s="11" t="s">
        <v>82</v>
      </c>
      <c r="AW103" s="11" t="s">
        <v>35</v>
      </c>
      <c r="AX103" s="11" t="s">
        <v>80</v>
      </c>
      <c r="AY103" s="189" t="s">
        <v>135</v>
      </c>
    </row>
    <row r="104" spans="2:65" s="12" customFormat="1" ht="13.5">
      <c r="B104" s="196"/>
      <c r="D104" s="197" t="s">
        <v>144</v>
      </c>
      <c r="E104" s="198" t="s">
        <v>5</v>
      </c>
      <c r="F104" s="199" t="s">
        <v>957</v>
      </c>
      <c r="H104" s="200" t="s">
        <v>5</v>
      </c>
      <c r="I104" s="201"/>
      <c r="L104" s="196"/>
      <c r="M104" s="202"/>
      <c r="N104" s="203"/>
      <c r="O104" s="203"/>
      <c r="P104" s="203"/>
      <c r="Q104" s="203"/>
      <c r="R104" s="203"/>
      <c r="S104" s="203"/>
      <c r="T104" s="204"/>
      <c r="AT104" s="205" t="s">
        <v>144</v>
      </c>
      <c r="AU104" s="205" t="s">
        <v>82</v>
      </c>
      <c r="AV104" s="12" t="s">
        <v>80</v>
      </c>
      <c r="AW104" s="12" t="s">
        <v>35</v>
      </c>
      <c r="AX104" s="12" t="s">
        <v>72</v>
      </c>
      <c r="AY104" s="205" t="s">
        <v>135</v>
      </c>
    </row>
    <row r="105" spans="2:65" s="1" customFormat="1" ht="31.5" customHeight="1">
      <c r="B105" s="174"/>
      <c r="C105" s="175" t="s">
        <v>142</v>
      </c>
      <c r="D105" s="175" t="s">
        <v>137</v>
      </c>
      <c r="E105" s="176" t="s">
        <v>164</v>
      </c>
      <c r="F105" s="177" t="s">
        <v>448</v>
      </c>
      <c r="G105" s="178" t="s">
        <v>154</v>
      </c>
      <c r="H105" s="179">
        <v>120.218</v>
      </c>
      <c r="I105" s="180"/>
      <c r="J105" s="181">
        <f>ROUND(I105*H105,2)</f>
        <v>0</v>
      </c>
      <c r="K105" s="177" t="s">
        <v>141</v>
      </c>
      <c r="L105" s="41"/>
      <c r="M105" s="182" t="s">
        <v>5</v>
      </c>
      <c r="N105" s="183" t="s">
        <v>43</v>
      </c>
      <c r="O105" s="42"/>
      <c r="P105" s="184">
        <f>O105*H105</f>
        <v>0</v>
      </c>
      <c r="Q105" s="184">
        <v>0</v>
      </c>
      <c r="R105" s="184">
        <f>Q105*H105</f>
        <v>0</v>
      </c>
      <c r="S105" s="184">
        <v>0</v>
      </c>
      <c r="T105" s="185">
        <f>S105*H105</f>
        <v>0</v>
      </c>
      <c r="AR105" s="24" t="s">
        <v>142</v>
      </c>
      <c r="AT105" s="24" t="s">
        <v>137</v>
      </c>
      <c r="AU105" s="24" t="s">
        <v>82</v>
      </c>
      <c r="AY105" s="24" t="s">
        <v>135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24" t="s">
        <v>80</v>
      </c>
      <c r="BK105" s="186">
        <f>ROUND(I105*H105,2)</f>
        <v>0</v>
      </c>
      <c r="BL105" s="24" t="s">
        <v>142</v>
      </c>
      <c r="BM105" s="24" t="s">
        <v>658</v>
      </c>
    </row>
    <row r="106" spans="2:65" s="11" customFormat="1" ht="13.5">
      <c r="B106" s="187"/>
      <c r="D106" s="197" t="s">
        <v>144</v>
      </c>
      <c r="E106" s="237" t="s">
        <v>5</v>
      </c>
      <c r="F106" s="217" t="s">
        <v>963</v>
      </c>
      <c r="H106" s="218">
        <v>120.218</v>
      </c>
      <c r="I106" s="192"/>
      <c r="L106" s="187"/>
      <c r="M106" s="193"/>
      <c r="N106" s="194"/>
      <c r="O106" s="194"/>
      <c r="P106" s="194"/>
      <c r="Q106" s="194"/>
      <c r="R106" s="194"/>
      <c r="S106" s="194"/>
      <c r="T106" s="195"/>
      <c r="AT106" s="189" t="s">
        <v>144</v>
      </c>
      <c r="AU106" s="189" t="s">
        <v>82</v>
      </c>
      <c r="AV106" s="11" t="s">
        <v>82</v>
      </c>
      <c r="AW106" s="11" t="s">
        <v>35</v>
      </c>
      <c r="AX106" s="11" t="s">
        <v>80</v>
      </c>
      <c r="AY106" s="189" t="s">
        <v>135</v>
      </c>
    </row>
    <row r="107" spans="2:65" s="1" customFormat="1" ht="31.5" customHeight="1">
      <c r="B107" s="174"/>
      <c r="C107" s="175" t="s">
        <v>168</v>
      </c>
      <c r="D107" s="175" t="s">
        <v>137</v>
      </c>
      <c r="E107" s="176" t="s">
        <v>169</v>
      </c>
      <c r="F107" s="177" t="s">
        <v>451</v>
      </c>
      <c r="G107" s="178" t="s">
        <v>154</v>
      </c>
      <c r="H107" s="179">
        <v>160.29</v>
      </c>
      <c r="I107" s="180"/>
      <c r="J107" s="181">
        <f>ROUND(I107*H107,2)</f>
        <v>0</v>
      </c>
      <c r="K107" s="177" t="s">
        <v>141</v>
      </c>
      <c r="L107" s="41"/>
      <c r="M107" s="182" t="s">
        <v>5</v>
      </c>
      <c r="N107" s="183" t="s">
        <v>43</v>
      </c>
      <c r="O107" s="42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AR107" s="24" t="s">
        <v>142</v>
      </c>
      <c r="AT107" s="24" t="s">
        <v>137</v>
      </c>
      <c r="AU107" s="24" t="s">
        <v>82</v>
      </c>
      <c r="AY107" s="24" t="s">
        <v>135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24" t="s">
        <v>80</v>
      </c>
      <c r="BK107" s="186">
        <f>ROUND(I107*H107,2)</f>
        <v>0</v>
      </c>
      <c r="BL107" s="24" t="s">
        <v>142</v>
      </c>
      <c r="BM107" s="24" t="s">
        <v>660</v>
      </c>
    </row>
    <row r="108" spans="2:65" s="12" customFormat="1" ht="13.5">
      <c r="B108" s="196"/>
      <c r="D108" s="188" t="s">
        <v>144</v>
      </c>
      <c r="E108" s="206" t="s">
        <v>5</v>
      </c>
      <c r="F108" s="207" t="s">
        <v>653</v>
      </c>
      <c r="H108" s="205" t="s">
        <v>5</v>
      </c>
      <c r="I108" s="201"/>
      <c r="L108" s="196"/>
      <c r="M108" s="202"/>
      <c r="N108" s="203"/>
      <c r="O108" s="203"/>
      <c r="P108" s="203"/>
      <c r="Q108" s="203"/>
      <c r="R108" s="203"/>
      <c r="S108" s="203"/>
      <c r="T108" s="204"/>
      <c r="AT108" s="205" t="s">
        <v>144</v>
      </c>
      <c r="AU108" s="205" t="s">
        <v>82</v>
      </c>
      <c r="AV108" s="12" t="s">
        <v>80</v>
      </c>
      <c r="AW108" s="12" t="s">
        <v>35</v>
      </c>
      <c r="AX108" s="12" t="s">
        <v>72</v>
      </c>
      <c r="AY108" s="205" t="s">
        <v>135</v>
      </c>
    </row>
    <row r="109" spans="2:65" s="11" customFormat="1" ht="13.5">
      <c r="B109" s="187"/>
      <c r="D109" s="188" t="s">
        <v>144</v>
      </c>
      <c r="E109" s="189" t="s">
        <v>5</v>
      </c>
      <c r="F109" s="190" t="s">
        <v>959</v>
      </c>
      <c r="H109" s="191">
        <v>163.80000000000001</v>
      </c>
      <c r="I109" s="192"/>
      <c r="L109" s="187"/>
      <c r="M109" s="193"/>
      <c r="N109" s="194"/>
      <c r="O109" s="194"/>
      <c r="P109" s="194"/>
      <c r="Q109" s="194"/>
      <c r="R109" s="194"/>
      <c r="S109" s="194"/>
      <c r="T109" s="195"/>
      <c r="AT109" s="189" t="s">
        <v>144</v>
      </c>
      <c r="AU109" s="189" t="s">
        <v>82</v>
      </c>
      <c r="AV109" s="11" t="s">
        <v>82</v>
      </c>
      <c r="AW109" s="11" t="s">
        <v>35</v>
      </c>
      <c r="AX109" s="11" t="s">
        <v>72</v>
      </c>
      <c r="AY109" s="189" t="s">
        <v>135</v>
      </c>
    </row>
    <row r="110" spans="2:65" s="14" customFormat="1" ht="13.5">
      <c r="B110" s="229"/>
      <c r="D110" s="188" t="s">
        <v>144</v>
      </c>
      <c r="E110" s="230" t="s">
        <v>5</v>
      </c>
      <c r="F110" s="231" t="s">
        <v>237</v>
      </c>
      <c r="H110" s="232">
        <v>163.80000000000001</v>
      </c>
      <c r="I110" s="233"/>
      <c r="L110" s="229"/>
      <c r="M110" s="234"/>
      <c r="N110" s="235"/>
      <c r="O110" s="235"/>
      <c r="P110" s="235"/>
      <c r="Q110" s="235"/>
      <c r="R110" s="235"/>
      <c r="S110" s="235"/>
      <c r="T110" s="236"/>
      <c r="AT110" s="230" t="s">
        <v>144</v>
      </c>
      <c r="AU110" s="230" t="s">
        <v>82</v>
      </c>
      <c r="AV110" s="14" t="s">
        <v>151</v>
      </c>
      <c r="AW110" s="14" t="s">
        <v>35</v>
      </c>
      <c r="AX110" s="14" t="s">
        <v>72</v>
      </c>
      <c r="AY110" s="230" t="s">
        <v>135</v>
      </c>
    </row>
    <row r="111" spans="2:65" s="12" customFormat="1" ht="13.5">
      <c r="B111" s="196"/>
      <c r="D111" s="188" t="s">
        <v>144</v>
      </c>
      <c r="E111" s="206" t="s">
        <v>5</v>
      </c>
      <c r="F111" s="207" t="s">
        <v>960</v>
      </c>
      <c r="H111" s="205" t="s">
        <v>5</v>
      </c>
      <c r="I111" s="201"/>
      <c r="L111" s="196"/>
      <c r="M111" s="202"/>
      <c r="N111" s="203"/>
      <c r="O111" s="203"/>
      <c r="P111" s="203"/>
      <c r="Q111" s="203"/>
      <c r="R111" s="203"/>
      <c r="S111" s="203"/>
      <c r="T111" s="204"/>
      <c r="AT111" s="205" t="s">
        <v>144</v>
      </c>
      <c r="AU111" s="205" t="s">
        <v>82</v>
      </c>
      <c r="AV111" s="12" t="s">
        <v>80</v>
      </c>
      <c r="AW111" s="12" t="s">
        <v>35</v>
      </c>
      <c r="AX111" s="12" t="s">
        <v>72</v>
      </c>
      <c r="AY111" s="205" t="s">
        <v>135</v>
      </c>
    </row>
    <row r="112" spans="2:65" s="11" customFormat="1" ht="13.5">
      <c r="B112" s="187"/>
      <c r="D112" s="188" t="s">
        <v>144</v>
      </c>
      <c r="E112" s="189" t="s">
        <v>5</v>
      </c>
      <c r="F112" s="190" t="s">
        <v>961</v>
      </c>
      <c r="H112" s="191">
        <v>236.92500000000001</v>
      </c>
      <c r="I112" s="192"/>
      <c r="L112" s="187"/>
      <c r="M112" s="193"/>
      <c r="N112" s="194"/>
      <c r="O112" s="194"/>
      <c r="P112" s="194"/>
      <c r="Q112" s="194"/>
      <c r="R112" s="194"/>
      <c r="S112" s="194"/>
      <c r="T112" s="195"/>
      <c r="AT112" s="189" t="s">
        <v>144</v>
      </c>
      <c r="AU112" s="189" t="s">
        <v>82</v>
      </c>
      <c r="AV112" s="11" t="s">
        <v>82</v>
      </c>
      <c r="AW112" s="11" t="s">
        <v>35</v>
      </c>
      <c r="AX112" s="11" t="s">
        <v>72</v>
      </c>
      <c r="AY112" s="189" t="s">
        <v>135</v>
      </c>
    </row>
    <row r="113" spans="2:65" s="14" customFormat="1" ht="13.5">
      <c r="B113" s="229"/>
      <c r="D113" s="188" t="s">
        <v>144</v>
      </c>
      <c r="E113" s="230" t="s">
        <v>5</v>
      </c>
      <c r="F113" s="231" t="s">
        <v>237</v>
      </c>
      <c r="H113" s="232">
        <v>236.92500000000001</v>
      </c>
      <c r="I113" s="233"/>
      <c r="L113" s="229"/>
      <c r="M113" s="234"/>
      <c r="N113" s="235"/>
      <c r="O113" s="235"/>
      <c r="P113" s="235"/>
      <c r="Q113" s="235"/>
      <c r="R113" s="235"/>
      <c r="S113" s="235"/>
      <c r="T113" s="236"/>
      <c r="AT113" s="230" t="s">
        <v>144</v>
      </c>
      <c r="AU113" s="230" t="s">
        <v>82</v>
      </c>
      <c r="AV113" s="14" t="s">
        <v>151</v>
      </c>
      <c r="AW113" s="14" t="s">
        <v>35</v>
      </c>
      <c r="AX113" s="14" t="s">
        <v>72</v>
      </c>
      <c r="AY113" s="230" t="s">
        <v>135</v>
      </c>
    </row>
    <row r="114" spans="2:65" s="13" customFormat="1" ht="13.5">
      <c r="B114" s="208"/>
      <c r="D114" s="188" t="s">
        <v>144</v>
      </c>
      <c r="E114" s="209" t="s">
        <v>5</v>
      </c>
      <c r="F114" s="210" t="s">
        <v>162</v>
      </c>
      <c r="H114" s="211">
        <v>400.72500000000002</v>
      </c>
      <c r="I114" s="212"/>
      <c r="L114" s="208"/>
      <c r="M114" s="213"/>
      <c r="N114" s="214"/>
      <c r="O114" s="214"/>
      <c r="P114" s="214"/>
      <c r="Q114" s="214"/>
      <c r="R114" s="214"/>
      <c r="S114" s="214"/>
      <c r="T114" s="215"/>
      <c r="AT114" s="216" t="s">
        <v>144</v>
      </c>
      <c r="AU114" s="216" t="s">
        <v>82</v>
      </c>
      <c r="AV114" s="13" t="s">
        <v>142</v>
      </c>
      <c r="AW114" s="13" t="s">
        <v>35</v>
      </c>
      <c r="AX114" s="13" t="s">
        <v>72</v>
      </c>
      <c r="AY114" s="216" t="s">
        <v>135</v>
      </c>
    </row>
    <row r="115" spans="2:65" s="11" customFormat="1" ht="13.5">
      <c r="B115" s="187"/>
      <c r="D115" s="188" t="s">
        <v>144</v>
      </c>
      <c r="E115" s="189" t="s">
        <v>5</v>
      </c>
      <c r="F115" s="190" t="s">
        <v>964</v>
      </c>
      <c r="H115" s="191">
        <v>160.29</v>
      </c>
      <c r="I115" s="192"/>
      <c r="L115" s="187"/>
      <c r="M115" s="193"/>
      <c r="N115" s="194"/>
      <c r="O115" s="194"/>
      <c r="P115" s="194"/>
      <c r="Q115" s="194"/>
      <c r="R115" s="194"/>
      <c r="S115" s="194"/>
      <c r="T115" s="195"/>
      <c r="AT115" s="189" t="s">
        <v>144</v>
      </c>
      <c r="AU115" s="189" t="s">
        <v>82</v>
      </c>
      <c r="AV115" s="11" t="s">
        <v>82</v>
      </c>
      <c r="AW115" s="11" t="s">
        <v>35</v>
      </c>
      <c r="AX115" s="11" t="s">
        <v>80</v>
      </c>
      <c r="AY115" s="189" t="s">
        <v>135</v>
      </c>
    </row>
    <row r="116" spans="2:65" s="12" customFormat="1" ht="13.5">
      <c r="B116" s="196"/>
      <c r="D116" s="197" t="s">
        <v>144</v>
      </c>
      <c r="E116" s="198" t="s">
        <v>5</v>
      </c>
      <c r="F116" s="199" t="s">
        <v>957</v>
      </c>
      <c r="H116" s="200" t="s">
        <v>5</v>
      </c>
      <c r="I116" s="201"/>
      <c r="L116" s="196"/>
      <c r="M116" s="202"/>
      <c r="N116" s="203"/>
      <c r="O116" s="203"/>
      <c r="P116" s="203"/>
      <c r="Q116" s="203"/>
      <c r="R116" s="203"/>
      <c r="S116" s="203"/>
      <c r="T116" s="204"/>
      <c r="AT116" s="205" t="s">
        <v>144</v>
      </c>
      <c r="AU116" s="205" t="s">
        <v>82</v>
      </c>
      <c r="AV116" s="12" t="s">
        <v>80</v>
      </c>
      <c r="AW116" s="12" t="s">
        <v>35</v>
      </c>
      <c r="AX116" s="12" t="s">
        <v>72</v>
      </c>
      <c r="AY116" s="205" t="s">
        <v>135</v>
      </c>
    </row>
    <row r="117" spans="2:65" s="1" customFormat="1" ht="31.5" customHeight="1">
      <c r="B117" s="174"/>
      <c r="C117" s="175" t="s">
        <v>173</v>
      </c>
      <c r="D117" s="175" t="s">
        <v>137</v>
      </c>
      <c r="E117" s="176" t="s">
        <v>174</v>
      </c>
      <c r="F117" s="177" t="s">
        <v>454</v>
      </c>
      <c r="G117" s="178" t="s">
        <v>154</v>
      </c>
      <c r="H117" s="179">
        <v>130.14500000000001</v>
      </c>
      <c r="I117" s="180"/>
      <c r="J117" s="181">
        <f>ROUND(I117*H117,2)</f>
        <v>0</v>
      </c>
      <c r="K117" s="177" t="s">
        <v>141</v>
      </c>
      <c r="L117" s="41"/>
      <c r="M117" s="182" t="s">
        <v>5</v>
      </c>
      <c r="N117" s="183" t="s">
        <v>43</v>
      </c>
      <c r="O117" s="42"/>
      <c r="P117" s="184">
        <f>O117*H117</f>
        <v>0</v>
      </c>
      <c r="Q117" s="184">
        <v>0</v>
      </c>
      <c r="R117" s="184">
        <f>Q117*H117</f>
        <v>0</v>
      </c>
      <c r="S117" s="184">
        <v>0</v>
      </c>
      <c r="T117" s="185">
        <f>S117*H117</f>
        <v>0</v>
      </c>
      <c r="AR117" s="24" t="s">
        <v>142</v>
      </c>
      <c r="AT117" s="24" t="s">
        <v>137</v>
      </c>
      <c r="AU117" s="24" t="s">
        <v>82</v>
      </c>
      <c r="AY117" s="24" t="s">
        <v>135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24" t="s">
        <v>80</v>
      </c>
      <c r="BK117" s="186">
        <f>ROUND(I117*H117,2)</f>
        <v>0</v>
      </c>
      <c r="BL117" s="24" t="s">
        <v>142</v>
      </c>
      <c r="BM117" s="24" t="s">
        <v>662</v>
      </c>
    </row>
    <row r="118" spans="2:65" s="11" customFormat="1" ht="13.5">
      <c r="B118" s="187"/>
      <c r="D118" s="197" t="s">
        <v>144</v>
      </c>
      <c r="E118" s="237" t="s">
        <v>5</v>
      </c>
      <c r="F118" s="217" t="s">
        <v>965</v>
      </c>
      <c r="H118" s="218">
        <v>130.14500000000001</v>
      </c>
      <c r="I118" s="192"/>
      <c r="L118" s="187"/>
      <c r="M118" s="193"/>
      <c r="N118" s="194"/>
      <c r="O118" s="194"/>
      <c r="P118" s="194"/>
      <c r="Q118" s="194"/>
      <c r="R118" s="194"/>
      <c r="S118" s="194"/>
      <c r="T118" s="195"/>
      <c r="AT118" s="189" t="s">
        <v>144</v>
      </c>
      <c r="AU118" s="189" t="s">
        <v>82</v>
      </c>
      <c r="AV118" s="11" t="s">
        <v>82</v>
      </c>
      <c r="AW118" s="11" t="s">
        <v>35</v>
      </c>
      <c r="AX118" s="11" t="s">
        <v>80</v>
      </c>
      <c r="AY118" s="189" t="s">
        <v>135</v>
      </c>
    </row>
    <row r="119" spans="2:65" s="1" customFormat="1" ht="31.5" customHeight="1">
      <c r="B119" s="174"/>
      <c r="C119" s="175" t="s">
        <v>177</v>
      </c>
      <c r="D119" s="175" t="s">
        <v>137</v>
      </c>
      <c r="E119" s="176" t="s">
        <v>178</v>
      </c>
      <c r="F119" s="177" t="s">
        <v>457</v>
      </c>
      <c r="G119" s="178" t="s">
        <v>180</v>
      </c>
      <c r="H119" s="179">
        <v>890.5</v>
      </c>
      <c r="I119" s="180"/>
      <c r="J119" s="181">
        <f>ROUND(I119*H119,2)</f>
        <v>0</v>
      </c>
      <c r="K119" s="177" t="s">
        <v>141</v>
      </c>
      <c r="L119" s="41"/>
      <c r="M119" s="182" t="s">
        <v>5</v>
      </c>
      <c r="N119" s="183" t="s">
        <v>43</v>
      </c>
      <c r="O119" s="42"/>
      <c r="P119" s="184">
        <f>O119*H119</f>
        <v>0</v>
      </c>
      <c r="Q119" s="184">
        <v>8.4000000000000003E-4</v>
      </c>
      <c r="R119" s="184">
        <f>Q119*H119</f>
        <v>0.74802000000000002</v>
      </c>
      <c r="S119" s="184">
        <v>0</v>
      </c>
      <c r="T119" s="185">
        <f>S119*H119</f>
        <v>0</v>
      </c>
      <c r="AR119" s="24" t="s">
        <v>142</v>
      </c>
      <c r="AT119" s="24" t="s">
        <v>137</v>
      </c>
      <c r="AU119" s="24" t="s">
        <v>82</v>
      </c>
      <c r="AY119" s="24" t="s">
        <v>135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24" t="s">
        <v>80</v>
      </c>
      <c r="BK119" s="186">
        <f>ROUND(I119*H119,2)</f>
        <v>0</v>
      </c>
      <c r="BL119" s="24" t="s">
        <v>142</v>
      </c>
      <c r="BM119" s="24" t="s">
        <v>664</v>
      </c>
    </row>
    <row r="120" spans="2:65" s="12" customFormat="1" ht="13.5">
      <c r="B120" s="196"/>
      <c r="D120" s="188" t="s">
        <v>144</v>
      </c>
      <c r="E120" s="206" t="s">
        <v>5</v>
      </c>
      <c r="F120" s="207" t="s">
        <v>653</v>
      </c>
      <c r="H120" s="205" t="s">
        <v>5</v>
      </c>
      <c r="I120" s="201"/>
      <c r="L120" s="196"/>
      <c r="M120" s="202"/>
      <c r="N120" s="203"/>
      <c r="O120" s="203"/>
      <c r="P120" s="203"/>
      <c r="Q120" s="203"/>
      <c r="R120" s="203"/>
      <c r="S120" s="203"/>
      <c r="T120" s="204"/>
      <c r="AT120" s="205" t="s">
        <v>144</v>
      </c>
      <c r="AU120" s="205" t="s">
        <v>82</v>
      </c>
      <c r="AV120" s="12" t="s">
        <v>80</v>
      </c>
      <c r="AW120" s="12" t="s">
        <v>35</v>
      </c>
      <c r="AX120" s="12" t="s">
        <v>72</v>
      </c>
      <c r="AY120" s="205" t="s">
        <v>135</v>
      </c>
    </row>
    <row r="121" spans="2:65" s="11" customFormat="1" ht="13.5">
      <c r="B121" s="187"/>
      <c r="D121" s="188" t="s">
        <v>144</v>
      </c>
      <c r="E121" s="189" t="s">
        <v>5</v>
      </c>
      <c r="F121" s="190" t="s">
        <v>966</v>
      </c>
      <c r="H121" s="191">
        <v>364</v>
      </c>
      <c r="I121" s="192"/>
      <c r="L121" s="187"/>
      <c r="M121" s="193"/>
      <c r="N121" s="194"/>
      <c r="O121" s="194"/>
      <c r="P121" s="194"/>
      <c r="Q121" s="194"/>
      <c r="R121" s="194"/>
      <c r="S121" s="194"/>
      <c r="T121" s="195"/>
      <c r="AT121" s="189" t="s">
        <v>144</v>
      </c>
      <c r="AU121" s="189" t="s">
        <v>82</v>
      </c>
      <c r="AV121" s="11" t="s">
        <v>82</v>
      </c>
      <c r="AW121" s="11" t="s">
        <v>35</v>
      </c>
      <c r="AX121" s="11" t="s">
        <v>72</v>
      </c>
      <c r="AY121" s="189" t="s">
        <v>135</v>
      </c>
    </row>
    <row r="122" spans="2:65" s="14" customFormat="1" ht="13.5">
      <c r="B122" s="229"/>
      <c r="D122" s="188" t="s">
        <v>144</v>
      </c>
      <c r="E122" s="230" t="s">
        <v>5</v>
      </c>
      <c r="F122" s="231" t="s">
        <v>237</v>
      </c>
      <c r="H122" s="232">
        <v>364</v>
      </c>
      <c r="I122" s="233"/>
      <c r="L122" s="229"/>
      <c r="M122" s="234"/>
      <c r="N122" s="235"/>
      <c r="O122" s="235"/>
      <c r="P122" s="235"/>
      <c r="Q122" s="235"/>
      <c r="R122" s="235"/>
      <c r="S122" s="235"/>
      <c r="T122" s="236"/>
      <c r="AT122" s="230" t="s">
        <v>144</v>
      </c>
      <c r="AU122" s="230" t="s">
        <v>82</v>
      </c>
      <c r="AV122" s="14" t="s">
        <v>151</v>
      </c>
      <c r="AW122" s="14" t="s">
        <v>35</v>
      </c>
      <c r="AX122" s="14" t="s">
        <v>72</v>
      </c>
      <c r="AY122" s="230" t="s">
        <v>135</v>
      </c>
    </row>
    <row r="123" spans="2:65" s="12" customFormat="1" ht="13.5">
      <c r="B123" s="196"/>
      <c r="D123" s="188" t="s">
        <v>144</v>
      </c>
      <c r="E123" s="206" t="s">
        <v>5</v>
      </c>
      <c r="F123" s="207" t="s">
        <v>960</v>
      </c>
      <c r="H123" s="205" t="s">
        <v>5</v>
      </c>
      <c r="I123" s="201"/>
      <c r="L123" s="196"/>
      <c r="M123" s="202"/>
      <c r="N123" s="203"/>
      <c r="O123" s="203"/>
      <c r="P123" s="203"/>
      <c r="Q123" s="203"/>
      <c r="R123" s="203"/>
      <c r="S123" s="203"/>
      <c r="T123" s="204"/>
      <c r="AT123" s="205" t="s">
        <v>144</v>
      </c>
      <c r="AU123" s="205" t="s">
        <v>82</v>
      </c>
      <c r="AV123" s="12" t="s">
        <v>80</v>
      </c>
      <c r="AW123" s="12" t="s">
        <v>35</v>
      </c>
      <c r="AX123" s="12" t="s">
        <v>72</v>
      </c>
      <c r="AY123" s="205" t="s">
        <v>135</v>
      </c>
    </row>
    <row r="124" spans="2:65" s="11" customFormat="1" ht="13.5">
      <c r="B124" s="187"/>
      <c r="D124" s="188" t="s">
        <v>144</v>
      </c>
      <c r="E124" s="189" t="s">
        <v>5</v>
      </c>
      <c r="F124" s="190" t="s">
        <v>967</v>
      </c>
      <c r="H124" s="191">
        <v>526.5</v>
      </c>
      <c r="I124" s="192"/>
      <c r="L124" s="187"/>
      <c r="M124" s="193"/>
      <c r="N124" s="194"/>
      <c r="O124" s="194"/>
      <c r="P124" s="194"/>
      <c r="Q124" s="194"/>
      <c r="R124" s="194"/>
      <c r="S124" s="194"/>
      <c r="T124" s="195"/>
      <c r="AT124" s="189" t="s">
        <v>144</v>
      </c>
      <c r="AU124" s="189" t="s">
        <v>82</v>
      </c>
      <c r="AV124" s="11" t="s">
        <v>82</v>
      </c>
      <c r="AW124" s="11" t="s">
        <v>35</v>
      </c>
      <c r="AX124" s="11" t="s">
        <v>72</v>
      </c>
      <c r="AY124" s="189" t="s">
        <v>135</v>
      </c>
    </row>
    <row r="125" spans="2:65" s="14" customFormat="1" ht="13.5">
      <c r="B125" s="229"/>
      <c r="D125" s="188" t="s">
        <v>144</v>
      </c>
      <c r="E125" s="230" t="s">
        <v>5</v>
      </c>
      <c r="F125" s="231" t="s">
        <v>237</v>
      </c>
      <c r="H125" s="232">
        <v>526.5</v>
      </c>
      <c r="I125" s="233"/>
      <c r="L125" s="229"/>
      <c r="M125" s="234"/>
      <c r="N125" s="235"/>
      <c r="O125" s="235"/>
      <c r="P125" s="235"/>
      <c r="Q125" s="235"/>
      <c r="R125" s="235"/>
      <c r="S125" s="235"/>
      <c r="T125" s="236"/>
      <c r="AT125" s="230" t="s">
        <v>144</v>
      </c>
      <c r="AU125" s="230" t="s">
        <v>82</v>
      </c>
      <c r="AV125" s="14" t="s">
        <v>151</v>
      </c>
      <c r="AW125" s="14" t="s">
        <v>35</v>
      </c>
      <c r="AX125" s="14" t="s">
        <v>72</v>
      </c>
      <c r="AY125" s="230" t="s">
        <v>135</v>
      </c>
    </row>
    <row r="126" spans="2:65" s="13" customFormat="1" ht="13.5">
      <c r="B126" s="208"/>
      <c r="D126" s="188" t="s">
        <v>144</v>
      </c>
      <c r="E126" s="209" t="s">
        <v>5</v>
      </c>
      <c r="F126" s="210" t="s">
        <v>162</v>
      </c>
      <c r="H126" s="211">
        <v>890.5</v>
      </c>
      <c r="I126" s="212"/>
      <c r="L126" s="208"/>
      <c r="M126" s="213"/>
      <c r="N126" s="214"/>
      <c r="O126" s="214"/>
      <c r="P126" s="214"/>
      <c r="Q126" s="214"/>
      <c r="R126" s="214"/>
      <c r="S126" s="214"/>
      <c r="T126" s="215"/>
      <c r="AT126" s="216" t="s">
        <v>144</v>
      </c>
      <c r="AU126" s="216" t="s">
        <v>82</v>
      </c>
      <c r="AV126" s="13" t="s">
        <v>142</v>
      </c>
      <c r="AW126" s="13" t="s">
        <v>35</v>
      </c>
      <c r="AX126" s="13" t="s">
        <v>80</v>
      </c>
      <c r="AY126" s="216" t="s">
        <v>135</v>
      </c>
    </row>
    <row r="127" spans="2:65" s="12" customFormat="1" ht="13.5">
      <c r="B127" s="196"/>
      <c r="D127" s="197" t="s">
        <v>144</v>
      </c>
      <c r="E127" s="198" t="s">
        <v>5</v>
      </c>
      <c r="F127" s="199" t="s">
        <v>957</v>
      </c>
      <c r="H127" s="200" t="s">
        <v>5</v>
      </c>
      <c r="I127" s="201"/>
      <c r="L127" s="196"/>
      <c r="M127" s="202"/>
      <c r="N127" s="203"/>
      <c r="O127" s="203"/>
      <c r="P127" s="203"/>
      <c r="Q127" s="203"/>
      <c r="R127" s="203"/>
      <c r="S127" s="203"/>
      <c r="T127" s="204"/>
      <c r="AT127" s="205" t="s">
        <v>144</v>
      </c>
      <c r="AU127" s="205" t="s">
        <v>82</v>
      </c>
      <c r="AV127" s="12" t="s">
        <v>80</v>
      </c>
      <c r="AW127" s="12" t="s">
        <v>35</v>
      </c>
      <c r="AX127" s="12" t="s">
        <v>72</v>
      </c>
      <c r="AY127" s="205" t="s">
        <v>135</v>
      </c>
    </row>
    <row r="128" spans="2:65" s="1" customFormat="1" ht="31.5" customHeight="1">
      <c r="B128" s="174"/>
      <c r="C128" s="175" t="s">
        <v>183</v>
      </c>
      <c r="D128" s="175" t="s">
        <v>137</v>
      </c>
      <c r="E128" s="176" t="s">
        <v>189</v>
      </c>
      <c r="F128" s="177" t="s">
        <v>461</v>
      </c>
      <c r="G128" s="178" t="s">
        <v>180</v>
      </c>
      <c r="H128" s="179">
        <v>890.5</v>
      </c>
      <c r="I128" s="180"/>
      <c r="J128" s="181">
        <f>ROUND(I128*H128,2)</f>
        <v>0</v>
      </c>
      <c r="K128" s="177" t="s">
        <v>141</v>
      </c>
      <c r="L128" s="41"/>
      <c r="M128" s="182" t="s">
        <v>5</v>
      </c>
      <c r="N128" s="183" t="s">
        <v>43</v>
      </c>
      <c r="O128" s="42"/>
      <c r="P128" s="184">
        <f>O128*H128</f>
        <v>0</v>
      </c>
      <c r="Q128" s="184">
        <v>0</v>
      </c>
      <c r="R128" s="184">
        <f>Q128*H128</f>
        <v>0</v>
      </c>
      <c r="S128" s="184">
        <v>0</v>
      </c>
      <c r="T128" s="185">
        <f>S128*H128</f>
        <v>0</v>
      </c>
      <c r="AR128" s="24" t="s">
        <v>142</v>
      </c>
      <c r="AT128" s="24" t="s">
        <v>137</v>
      </c>
      <c r="AU128" s="24" t="s">
        <v>82</v>
      </c>
      <c r="AY128" s="24" t="s">
        <v>135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24" t="s">
        <v>80</v>
      </c>
      <c r="BK128" s="186">
        <f>ROUND(I128*H128,2)</f>
        <v>0</v>
      </c>
      <c r="BL128" s="24" t="s">
        <v>142</v>
      </c>
      <c r="BM128" s="24" t="s">
        <v>667</v>
      </c>
    </row>
    <row r="129" spans="2:65" s="1" customFormat="1" ht="44.25" customHeight="1">
      <c r="B129" s="174"/>
      <c r="C129" s="175" t="s">
        <v>188</v>
      </c>
      <c r="D129" s="175" t="s">
        <v>137</v>
      </c>
      <c r="E129" s="176" t="s">
        <v>197</v>
      </c>
      <c r="F129" s="177" t="s">
        <v>463</v>
      </c>
      <c r="G129" s="178" t="s">
        <v>154</v>
      </c>
      <c r="H129" s="179">
        <v>200.363</v>
      </c>
      <c r="I129" s="180"/>
      <c r="J129" s="181">
        <f>ROUND(I129*H129,2)</f>
        <v>0</v>
      </c>
      <c r="K129" s="177" t="s">
        <v>141</v>
      </c>
      <c r="L129" s="41"/>
      <c r="M129" s="182" t="s">
        <v>5</v>
      </c>
      <c r="N129" s="183" t="s">
        <v>43</v>
      </c>
      <c r="O129" s="42"/>
      <c r="P129" s="184">
        <f>O129*H129</f>
        <v>0</v>
      </c>
      <c r="Q129" s="184">
        <v>0</v>
      </c>
      <c r="R129" s="184">
        <f>Q129*H129</f>
        <v>0</v>
      </c>
      <c r="S129" s="184">
        <v>0</v>
      </c>
      <c r="T129" s="185">
        <f>S129*H129</f>
        <v>0</v>
      </c>
      <c r="AR129" s="24" t="s">
        <v>142</v>
      </c>
      <c r="AT129" s="24" t="s">
        <v>137</v>
      </c>
      <c r="AU129" s="24" t="s">
        <v>82</v>
      </c>
      <c r="AY129" s="24" t="s">
        <v>135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24" t="s">
        <v>80</v>
      </c>
      <c r="BK129" s="186">
        <f>ROUND(I129*H129,2)</f>
        <v>0</v>
      </c>
      <c r="BL129" s="24" t="s">
        <v>142</v>
      </c>
      <c r="BM129" s="24" t="s">
        <v>668</v>
      </c>
    </row>
    <row r="130" spans="2:65" s="11" customFormat="1" ht="13.5">
      <c r="B130" s="187"/>
      <c r="D130" s="188" t="s">
        <v>144</v>
      </c>
      <c r="E130" s="189" t="s">
        <v>5</v>
      </c>
      <c r="F130" s="190" t="s">
        <v>968</v>
      </c>
      <c r="H130" s="191">
        <v>200.363</v>
      </c>
      <c r="I130" s="192"/>
      <c r="L130" s="187"/>
      <c r="M130" s="193"/>
      <c r="N130" s="194"/>
      <c r="O130" s="194"/>
      <c r="P130" s="194"/>
      <c r="Q130" s="194"/>
      <c r="R130" s="194"/>
      <c r="S130" s="194"/>
      <c r="T130" s="195"/>
      <c r="AT130" s="189" t="s">
        <v>144</v>
      </c>
      <c r="AU130" s="189" t="s">
        <v>82</v>
      </c>
      <c r="AV130" s="11" t="s">
        <v>82</v>
      </c>
      <c r="AW130" s="11" t="s">
        <v>35</v>
      </c>
      <c r="AX130" s="11" t="s">
        <v>80</v>
      </c>
      <c r="AY130" s="189" t="s">
        <v>135</v>
      </c>
    </row>
    <row r="131" spans="2:65" s="12" customFormat="1" ht="13.5">
      <c r="B131" s="196"/>
      <c r="D131" s="197" t="s">
        <v>144</v>
      </c>
      <c r="E131" s="198" t="s">
        <v>5</v>
      </c>
      <c r="F131" s="199" t="s">
        <v>957</v>
      </c>
      <c r="H131" s="200" t="s">
        <v>5</v>
      </c>
      <c r="I131" s="201"/>
      <c r="L131" s="196"/>
      <c r="M131" s="202"/>
      <c r="N131" s="203"/>
      <c r="O131" s="203"/>
      <c r="P131" s="203"/>
      <c r="Q131" s="203"/>
      <c r="R131" s="203"/>
      <c r="S131" s="203"/>
      <c r="T131" s="204"/>
      <c r="AT131" s="205" t="s">
        <v>144</v>
      </c>
      <c r="AU131" s="205" t="s">
        <v>82</v>
      </c>
      <c r="AV131" s="12" t="s">
        <v>80</v>
      </c>
      <c r="AW131" s="12" t="s">
        <v>35</v>
      </c>
      <c r="AX131" s="12" t="s">
        <v>72</v>
      </c>
      <c r="AY131" s="205" t="s">
        <v>135</v>
      </c>
    </row>
    <row r="132" spans="2:65" s="1" customFormat="1" ht="44.25" customHeight="1">
      <c r="B132" s="174"/>
      <c r="C132" s="175" t="s">
        <v>192</v>
      </c>
      <c r="D132" s="175" t="s">
        <v>137</v>
      </c>
      <c r="E132" s="176" t="s">
        <v>202</v>
      </c>
      <c r="F132" s="177" t="s">
        <v>466</v>
      </c>
      <c r="G132" s="178" t="s">
        <v>154</v>
      </c>
      <c r="H132" s="179">
        <v>400.72500000000002</v>
      </c>
      <c r="I132" s="180"/>
      <c r="J132" s="181">
        <f>ROUND(I132*H132,2)</f>
        <v>0</v>
      </c>
      <c r="K132" s="177" t="s">
        <v>141</v>
      </c>
      <c r="L132" s="41"/>
      <c r="M132" s="182" t="s">
        <v>5</v>
      </c>
      <c r="N132" s="183" t="s">
        <v>43</v>
      </c>
      <c r="O132" s="42"/>
      <c r="P132" s="184">
        <f>O132*H132</f>
        <v>0</v>
      </c>
      <c r="Q132" s="184">
        <v>0</v>
      </c>
      <c r="R132" s="184">
        <f>Q132*H132</f>
        <v>0</v>
      </c>
      <c r="S132" s="184">
        <v>0</v>
      </c>
      <c r="T132" s="185">
        <f>S132*H132</f>
        <v>0</v>
      </c>
      <c r="AR132" s="24" t="s">
        <v>142</v>
      </c>
      <c r="AT132" s="24" t="s">
        <v>137</v>
      </c>
      <c r="AU132" s="24" t="s">
        <v>82</v>
      </c>
      <c r="AY132" s="24" t="s">
        <v>135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24" t="s">
        <v>80</v>
      </c>
      <c r="BK132" s="186">
        <f>ROUND(I132*H132,2)</f>
        <v>0</v>
      </c>
      <c r="BL132" s="24" t="s">
        <v>142</v>
      </c>
      <c r="BM132" s="24" t="s">
        <v>670</v>
      </c>
    </row>
    <row r="133" spans="2:65" s="11" customFormat="1" ht="13.5">
      <c r="B133" s="187"/>
      <c r="D133" s="188" t="s">
        <v>144</v>
      </c>
      <c r="E133" s="189" t="s">
        <v>5</v>
      </c>
      <c r="F133" s="190" t="s">
        <v>969</v>
      </c>
      <c r="H133" s="191">
        <v>400.72500000000002</v>
      </c>
      <c r="I133" s="192"/>
      <c r="L133" s="187"/>
      <c r="M133" s="193"/>
      <c r="N133" s="194"/>
      <c r="O133" s="194"/>
      <c r="P133" s="194"/>
      <c r="Q133" s="194"/>
      <c r="R133" s="194"/>
      <c r="S133" s="194"/>
      <c r="T133" s="195"/>
      <c r="AT133" s="189" t="s">
        <v>144</v>
      </c>
      <c r="AU133" s="189" t="s">
        <v>82</v>
      </c>
      <c r="AV133" s="11" t="s">
        <v>82</v>
      </c>
      <c r="AW133" s="11" t="s">
        <v>35</v>
      </c>
      <c r="AX133" s="11" t="s">
        <v>80</v>
      </c>
      <c r="AY133" s="189" t="s">
        <v>135</v>
      </c>
    </row>
    <row r="134" spans="2:65" s="12" customFormat="1" ht="13.5">
      <c r="B134" s="196"/>
      <c r="D134" s="197" t="s">
        <v>144</v>
      </c>
      <c r="E134" s="198" t="s">
        <v>5</v>
      </c>
      <c r="F134" s="199" t="s">
        <v>957</v>
      </c>
      <c r="H134" s="200" t="s">
        <v>5</v>
      </c>
      <c r="I134" s="201"/>
      <c r="L134" s="196"/>
      <c r="M134" s="202"/>
      <c r="N134" s="203"/>
      <c r="O134" s="203"/>
      <c r="P134" s="203"/>
      <c r="Q134" s="203"/>
      <c r="R134" s="203"/>
      <c r="S134" s="203"/>
      <c r="T134" s="204"/>
      <c r="AT134" s="205" t="s">
        <v>144</v>
      </c>
      <c r="AU134" s="205" t="s">
        <v>82</v>
      </c>
      <c r="AV134" s="12" t="s">
        <v>80</v>
      </c>
      <c r="AW134" s="12" t="s">
        <v>35</v>
      </c>
      <c r="AX134" s="12" t="s">
        <v>72</v>
      </c>
      <c r="AY134" s="205" t="s">
        <v>135</v>
      </c>
    </row>
    <row r="135" spans="2:65" s="1" customFormat="1" ht="44.25" customHeight="1">
      <c r="B135" s="174"/>
      <c r="C135" s="175" t="s">
        <v>196</v>
      </c>
      <c r="D135" s="175" t="s">
        <v>137</v>
      </c>
      <c r="E135" s="176" t="s">
        <v>207</v>
      </c>
      <c r="F135" s="177" t="s">
        <v>469</v>
      </c>
      <c r="G135" s="178" t="s">
        <v>154</v>
      </c>
      <c r="H135" s="179">
        <v>801.45</v>
      </c>
      <c r="I135" s="180"/>
      <c r="J135" s="181">
        <f>ROUND(I135*H135,2)</f>
        <v>0</v>
      </c>
      <c r="K135" s="177" t="s">
        <v>141</v>
      </c>
      <c r="L135" s="41"/>
      <c r="M135" s="182" t="s">
        <v>5</v>
      </c>
      <c r="N135" s="183" t="s">
        <v>43</v>
      </c>
      <c r="O135" s="42"/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AR135" s="24" t="s">
        <v>142</v>
      </c>
      <c r="AT135" s="24" t="s">
        <v>137</v>
      </c>
      <c r="AU135" s="24" t="s">
        <v>82</v>
      </c>
      <c r="AY135" s="24" t="s">
        <v>135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24" t="s">
        <v>80</v>
      </c>
      <c r="BK135" s="186">
        <f>ROUND(I135*H135,2)</f>
        <v>0</v>
      </c>
      <c r="BL135" s="24" t="s">
        <v>142</v>
      </c>
      <c r="BM135" s="24" t="s">
        <v>672</v>
      </c>
    </row>
    <row r="136" spans="2:65" s="11" customFormat="1" ht="13.5">
      <c r="B136" s="187"/>
      <c r="D136" s="197" t="s">
        <v>144</v>
      </c>
      <c r="E136" s="237" t="s">
        <v>5</v>
      </c>
      <c r="F136" s="217" t="s">
        <v>970</v>
      </c>
      <c r="H136" s="218">
        <v>801.45</v>
      </c>
      <c r="I136" s="192"/>
      <c r="L136" s="187"/>
      <c r="M136" s="193"/>
      <c r="N136" s="194"/>
      <c r="O136" s="194"/>
      <c r="P136" s="194"/>
      <c r="Q136" s="194"/>
      <c r="R136" s="194"/>
      <c r="S136" s="194"/>
      <c r="T136" s="195"/>
      <c r="AT136" s="189" t="s">
        <v>144</v>
      </c>
      <c r="AU136" s="189" t="s">
        <v>82</v>
      </c>
      <c r="AV136" s="11" t="s">
        <v>82</v>
      </c>
      <c r="AW136" s="11" t="s">
        <v>35</v>
      </c>
      <c r="AX136" s="11" t="s">
        <v>80</v>
      </c>
      <c r="AY136" s="189" t="s">
        <v>135</v>
      </c>
    </row>
    <row r="137" spans="2:65" s="1" customFormat="1" ht="22.5" customHeight="1">
      <c r="B137" s="174"/>
      <c r="C137" s="175" t="s">
        <v>201</v>
      </c>
      <c r="D137" s="175" t="s">
        <v>137</v>
      </c>
      <c r="E137" s="176" t="s">
        <v>212</v>
      </c>
      <c r="F137" s="177" t="s">
        <v>213</v>
      </c>
      <c r="G137" s="178" t="s">
        <v>154</v>
      </c>
      <c r="H137" s="179">
        <v>400.72500000000002</v>
      </c>
      <c r="I137" s="180"/>
      <c r="J137" s="181">
        <f>ROUND(I137*H137,2)</f>
        <v>0</v>
      </c>
      <c r="K137" s="177" t="s">
        <v>141</v>
      </c>
      <c r="L137" s="41"/>
      <c r="M137" s="182" t="s">
        <v>5</v>
      </c>
      <c r="N137" s="183" t="s">
        <v>43</v>
      </c>
      <c r="O137" s="42"/>
      <c r="P137" s="184">
        <f>O137*H137</f>
        <v>0</v>
      </c>
      <c r="Q137" s="184">
        <v>0</v>
      </c>
      <c r="R137" s="184">
        <f>Q137*H137</f>
        <v>0</v>
      </c>
      <c r="S137" s="184">
        <v>0</v>
      </c>
      <c r="T137" s="185">
        <f>S137*H137</f>
        <v>0</v>
      </c>
      <c r="AR137" s="24" t="s">
        <v>142</v>
      </c>
      <c r="AT137" s="24" t="s">
        <v>137</v>
      </c>
      <c r="AU137" s="24" t="s">
        <v>82</v>
      </c>
      <c r="AY137" s="24" t="s">
        <v>135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24" t="s">
        <v>80</v>
      </c>
      <c r="BK137" s="186">
        <f>ROUND(I137*H137,2)</f>
        <v>0</v>
      </c>
      <c r="BL137" s="24" t="s">
        <v>142</v>
      </c>
      <c r="BM137" s="24" t="s">
        <v>674</v>
      </c>
    </row>
    <row r="138" spans="2:65" s="1" customFormat="1" ht="22.5" customHeight="1">
      <c r="B138" s="174"/>
      <c r="C138" s="175" t="s">
        <v>206</v>
      </c>
      <c r="D138" s="175" t="s">
        <v>137</v>
      </c>
      <c r="E138" s="176" t="s">
        <v>215</v>
      </c>
      <c r="F138" s="177" t="s">
        <v>473</v>
      </c>
      <c r="G138" s="178" t="s">
        <v>217</v>
      </c>
      <c r="H138" s="179">
        <v>721.30499999999995</v>
      </c>
      <c r="I138" s="180"/>
      <c r="J138" s="181">
        <f>ROUND(I138*H138,2)</f>
        <v>0</v>
      </c>
      <c r="K138" s="177" t="s">
        <v>141</v>
      </c>
      <c r="L138" s="41"/>
      <c r="M138" s="182" t="s">
        <v>5</v>
      </c>
      <c r="N138" s="183" t="s">
        <v>43</v>
      </c>
      <c r="O138" s="42"/>
      <c r="P138" s="184">
        <f>O138*H138</f>
        <v>0</v>
      </c>
      <c r="Q138" s="184">
        <v>0</v>
      </c>
      <c r="R138" s="184">
        <f>Q138*H138</f>
        <v>0</v>
      </c>
      <c r="S138" s="184">
        <v>0</v>
      </c>
      <c r="T138" s="185">
        <f>S138*H138</f>
        <v>0</v>
      </c>
      <c r="AR138" s="24" t="s">
        <v>142</v>
      </c>
      <c r="AT138" s="24" t="s">
        <v>137</v>
      </c>
      <c r="AU138" s="24" t="s">
        <v>82</v>
      </c>
      <c r="AY138" s="24" t="s">
        <v>135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24" t="s">
        <v>80</v>
      </c>
      <c r="BK138" s="186">
        <f>ROUND(I138*H138,2)</f>
        <v>0</v>
      </c>
      <c r="BL138" s="24" t="s">
        <v>142</v>
      </c>
      <c r="BM138" s="24" t="s">
        <v>675</v>
      </c>
    </row>
    <row r="139" spans="2:65" s="11" customFormat="1" ht="13.5">
      <c r="B139" s="187"/>
      <c r="D139" s="197" t="s">
        <v>144</v>
      </c>
      <c r="E139" s="237" t="s">
        <v>5</v>
      </c>
      <c r="F139" s="217" t="s">
        <v>971</v>
      </c>
      <c r="H139" s="218">
        <v>721.30499999999995</v>
      </c>
      <c r="I139" s="192"/>
      <c r="L139" s="187"/>
      <c r="M139" s="193"/>
      <c r="N139" s="194"/>
      <c r="O139" s="194"/>
      <c r="P139" s="194"/>
      <c r="Q139" s="194"/>
      <c r="R139" s="194"/>
      <c r="S139" s="194"/>
      <c r="T139" s="195"/>
      <c r="AT139" s="189" t="s">
        <v>144</v>
      </c>
      <c r="AU139" s="189" t="s">
        <v>82</v>
      </c>
      <c r="AV139" s="11" t="s">
        <v>82</v>
      </c>
      <c r="AW139" s="11" t="s">
        <v>35</v>
      </c>
      <c r="AX139" s="11" t="s">
        <v>80</v>
      </c>
      <c r="AY139" s="189" t="s">
        <v>135</v>
      </c>
    </row>
    <row r="140" spans="2:65" s="1" customFormat="1" ht="31.5" customHeight="1">
      <c r="B140" s="174"/>
      <c r="C140" s="175" t="s">
        <v>211</v>
      </c>
      <c r="D140" s="175" t="s">
        <v>137</v>
      </c>
      <c r="E140" s="176" t="s">
        <v>220</v>
      </c>
      <c r="F140" s="177" t="s">
        <v>476</v>
      </c>
      <c r="G140" s="178" t="s">
        <v>154</v>
      </c>
      <c r="H140" s="179">
        <v>246.6</v>
      </c>
      <c r="I140" s="180"/>
      <c r="J140" s="181">
        <f>ROUND(I140*H140,2)</f>
        <v>0</v>
      </c>
      <c r="K140" s="177" t="s">
        <v>141</v>
      </c>
      <c r="L140" s="41"/>
      <c r="M140" s="182" t="s">
        <v>5</v>
      </c>
      <c r="N140" s="183" t="s">
        <v>43</v>
      </c>
      <c r="O140" s="42"/>
      <c r="P140" s="184">
        <f>O140*H140</f>
        <v>0</v>
      </c>
      <c r="Q140" s="184">
        <v>0</v>
      </c>
      <c r="R140" s="184">
        <f>Q140*H140</f>
        <v>0</v>
      </c>
      <c r="S140" s="184">
        <v>0</v>
      </c>
      <c r="T140" s="185">
        <f>S140*H140</f>
        <v>0</v>
      </c>
      <c r="AR140" s="24" t="s">
        <v>142</v>
      </c>
      <c r="AT140" s="24" t="s">
        <v>137</v>
      </c>
      <c r="AU140" s="24" t="s">
        <v>82</v>
      </c>
      <c r="AY140" s="24" t="s">
        <v>135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24" t="s">
        <v>80</v>
      </c>
      <c r="BK140" s="186">
        <f>ROUND(I140*H140,2)</f>
        <v>0</v>
      </c>
      <c r="BL140" s="24" t="s">
        <v>142</v>
      </c>
      <c r="BM140" s="24" t="s">
        <v>677</v>
      </c>
    </row>
    <row r="141" spans="2:65" s="11" customFormat="1" ht="13.5">
      <c r="B141" s="187"/>
      <c r="D141" s="188" t="s">
        <v>144</v>
      </c>
      <c r="E141" s="189" t="s">
        <v>5</v>
      </c>
      <c r="F141" s="190" t="s">
        <v>972</v>
      </c>
      <c r="H141" s="191">
        <v>246.6</v>
      </c>
      <c r="I141" s="192"/>
      <c r="L141" s="187"/>
      <c r="M141" s="193"/>
      <c r="N141" s="194"/>
      <c r="O141" s="194"/>
      <c r="P141" s="194"/>
      <c r="Q141" s="194"/>
      <c r="R141" s="194"/>
      <c r="S141" s="194"/>
      <c r="T141" s="195"/>
      <c r="AT141" s="189" t="s">
        <v>144</v>
      </c>
      <c r="AU141" s="189" t="s">
        <v>82</v>
      </c>
      <c r="AV141" s="11" t="s">
        <v>82</v>
      </c>
      <c r="AW141" s="11" t="s">
        <v>35</v>
      </c>
      <c r="AX141" s="11" t="s">
        <v>80</v>
      </c>
      <c r="AY141" s="189" t="s">
        <v>135</v>
      </c>
    </row>
    <row r="142" spans="2:65" s="12" customFormat="1" ht="13.5">
      <c r="B142" s="196"/>
      <c r="D142" s="197" t="s">
        <v>144</v>
      </c>
      <c r="E142" s="198" t="s">
        <v>5</v>
      </c>
      <c r="F142" s="199" t="s">
        <v>957</v>
      </c>
      <c r="H142" s="200" t="s">
        <v>5</v>
      </c>
      <c r="I142" s="201"/>
      <c r="L142" s="196"/>
      <c r="M142" s="202"/>
      <c r="N142" s="203"/>
      <c r="O142" s="203"/>
      <c r="P142" s="203"/>
      <c r="Q142" s="203"/>
      <c r="R142" s="203"/>
      <c r="S142" s="203"/>
      <c r="T142" s="204"/>
      <c r="AT142" s="205" t="s">
        <v>144</v>
      </c>
      <c r="AU142" s="205" t="s">
        <v>82</v>
      </c>
      <c r="AV142" s="12" t="s">
        <v>80</v>
      </c>
      <c r="AW142" s="12" t="s">
        <v>35</v>
      </c>
      <c r="AX142" s="12" t="s">
        <v>72</v>
      </c>
      <c r="AY142" s="205" t="s">
        <v>135</v>
      </c>
    </row>
    <row r="143" spans="2:65" s="1" customFormat="1" ht="22.5" customHeight="1">
      <c r="B143" s="174"/>
      <c r="C143" s="219" t="s">
        <v>11</v>
      </c>
      <c r="D143" s="219" t="s">
        <v>225</v>
      </c>
      <c r="E143" s="220" t="s">
        <v>226</v>
      </c>
      <c r="F143" s="221" t="s">
        <v>227</v>
      </c>
      <c r="G143" s="222" t="s">
        <v>217</v>
      </c>
      <c r="H143" s="223">
        <v>493.2</v>
      </c>
      <c r="I143" s="224"/>
      <c r="J143" s="225">
        <f>ROUND(I143*H143,2)</f>
        <v>0</v>
      </c>
      <c r="K143" s="221" t="s">
        <v>141</v>
      </c>
      <c r="L143" s="226"/>
      <c r="M143" s="227" t="s">
        <v>5</v>
      </c>
      <c r="N143" s="228" t="s">
        <v>43</v>
      </c>
      <c r="O143" s="42"/>
      <c r="P143" s="184">
        <f>O143*H143</f>
        <v>0</v>
      </c>
      <c r="Q143" s="184">
        <v>0</v>
      </c>
      <c r="R143" s="184">
        <f>Q143*H143</f>
        <v>0</v>
      </c>
      <c r="S143" s="184">
        <v>0</v>
      </c>
      <c r="T143" s="185">
        <f>S143*H143</f>
        <v>0</v>
      </c>
      <c r="AR143" s="24" t="s">
        <v>183</v>
      </c>
      <c r="AT143" s="24" t="s">
        <v>225</v>
      </c>
      <c r="AU143" s="24" t="s">
        <v>82</v>
      </c>
      <c r="AY143" s="24" t="s">
        <v>135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24" t="s">
        <v>80</v>
      </c>
      <c r="BK143" s="186">
        <f>ROUND(I143*H143,2)</f>
        <v>0</v>
      </c>
      <c r="BL143" s="24" t="s">
        <v>142</v>
      </c>
      <c r="BM143" s="24" t="s">
        <v>679</v>
      </c>
    </row>
    <row r="144" spans="2:65" s="11" customFormat="1" ht="13.5">
      <c r="B144" s="187"/>
      <c r="D144" s="197" t="s">
        <v>144</v>
      </c>
      <c r="E144" s="237" t="s">
        <v>5</v>
      </c>
      <c r="F144" s="217" t="s">
        <v>973</v>
      </c>
      <c r="H144" s="218">
        <v>493.2</v>
      </c>
      <c r="I144" s="192"/>
      <c r="L144" s="187"/>
      <c r="M144" s="193"/>
      <c r="N144" s="194"/>
      <c r="O144" s="194"/>
      <c r="P144" s="194"/>
      <c r="Q144" s="194"/>
      <c r="R144" s="194"/>
      <c r="S144" s="194"/>
      <c r="T144" s="195"/>
      <c r="AT144" s="189" t="s">
        <v>144</v>
      </c>
      <c r="AU144" s="189" t="s">
        <v>82</v>
      </c>
      <c r="AV144" s="11" t="s">
        <v>82</v>
      </c>
      <c r="AW144" s="11" t="s">
        <v>35</v>
      </c>
      <c r="AX144" s="11" t="s">
        <v>80</v>
      </c>
      <c r="AY144" s="189" t="s">
        <v>135</v>
      </c>
    </row>
    <row r="145" spans="2:65" s="1" customFormat="1" ht="44.25" customHeight="1">
      <c r="B145" s="174"/>
      <c r="C145" s="175" t="s">
        <v>219</v>
      </c>
      <c r="D145" s="175" t="s">
        <v>137</v>
      </c>
      <c r="E145" s="176" t="s">
        <v>231</v>
      </c>
      <c r="F145" s="177" t="s">
        <v>481</v>
      </c>
      <c r="G145" s="178" t="s">
        <v>154</v>
      </c>
      <c r="H145" s="179">
        <v>123.3</v>
      </c>
      <c r="I145" s="180"/>
      <c r="J145" s="181">
        <f>ROUND(I145*H145,2)</f>
        <v>0</v>
      </c>
      <c r="K145" s="177" t="s">
        <v>5</v>
      </c>
      <c r="L145" s="41"/>
      <c r="M145" s="182" t="s">
        <v>5</v>
      </c>
      <c r="N145" s="183" t="s">
        <v>43</v>
      </c>
      <c r="O145" s="42"/>
      <c r="P145" s="184">
        <f>O145*H145</f>
        <v>0</v>
      </c>
      <c r="Q145" s="184">
        <v>0</v>
      </c>
      <c r="R145" s="184">
        <f>Q145*H145</f>
        <v>0</v>
      </c>
      <c r="S145" s="184">
        <v>0</v>
      </c>
      <c r="T145" s="185">
        <f>S145*H145</f>
        <v>0</v>
      </c>
      <c r="AR145" s="24" t="s">
        <v>142</v>
      </c>
      <c r="AT145" s="24" t="s">
        <v>137</v>
      </c>
      <c r="AU145" s="24" t="s">
        <v>82</v>
      </c>
      <c r="AY145" s="24" t="s">
        <v>135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24" t="s">
        <v>80</v>
      </c>
      <c r="BK145" s="186">
        <f>ROUND(I145*H145,2)</f>
        <v>0</v>
      </c>
      <c r="BL145" s="24" t="s">
        <v>142</v>
      </c>
      <c r="BM145" s="24" t="s">
        <v>681</v>
      </c>
    </row>
    <row r="146" spans="2:65" s="12" customFormat="1" ht="13.5">
      <c r="B146" s="196"/>
      <c r="D146" s="188" t="s">
        <v>144</v>
      </c>
      <c r="E146" s="206" t="s">
        <v>5</v>
      </c>
      <c r="F146" s="207" t="s">
        <v>653</v>
      </c>
      <c r="H146" s="205" t="s">
        <v>5</v>
      </c>
      <c r="I146" s="201"/>
      <c r="L146" s="196"/>
      <c r="M146" s="202"/>
      <c r="N146" s="203"/>
      <c r="O146" s="203"/>
      <c r="P146" s="203"/>
      <c r="Q146" s="203"/>
      <c r="R146" s="203"/>
      <c r="S146" s="203"/>
      <c r="T146" s="204"/>
      <c r="AT146" s="205" t="s">
        <v>144</v>
      </c>
      <c r="AU146" s="205" t="s">
        <v>82</v>
      </c>
      <c r="AV146" s="12" t="s">
        <v>80</v>
      </c>
      <c r="AW146" s="12" t="s">
        <v>35</v>
      </c>
      <c r="AX146" s="12" t="s">
        <v>72</v>
      </c>
      <c r="AY146" s="205" t="s">
        <v>135</v>
      </c>
    </row>
    <row r="147" spans="2:65" s="11" customFormat="1" ht="13.5">
      <c r="B147" s="187"/>
      <c r="D147" s="188" t="s">
        <v>144</v>
      </c>
      <c r="E147" s="189" t="s">
        <v>5</v>
      </c>
      <c r="F147" s="190" t="s">
        <v>974</v>
      </c>
      <c r="H147" s="191">
        <v>50.4</v>
      </c>
      <c r="I147" s="192"/>
      <c r="L147" s="187"/>
      <c r="M147" s="193"/>
      <c r="N147" s="194"/>
      <c r="O147" s="194"/>
      <c r="P147" s="194"/>
      <c r="Q147" s="194"/>
      <c r="R147" s="194"/>
      <c r="S147" s="194"/>
      <c r="T147" s="195"/>
      <c r="AT147" s="189" t="s">
        <v>144</v>
      </c>
      <c r="AU147" s="189" t="s">
        <v>82</v>
      </c>
      <c r="AV147" s="11" t="s">
        <v>82</v>
      </c>
      <c r="AW147" s="11" t="s">
        <v>35</v>
      </c>
      <c r="AX147" s="11" t="s">
        <v>72</v>
      </c>
      <c r="AY147" s="189" t="s">
        <v>135</v>
      </c>
    </row>
    <row r="148" spans="2:65" s="14" customFormat="1" ht="13.5">
      <c r="B148" s="229"/>
      <c r="D148" s="188" t="s">
        <v>144</v>
      </c>
      <c r="E148" s="230" t="s">
        <v>5</v>
      </c>
      <c r="F148" s="231" t="s">
        <v>237</v>
      </c>
      <c r="H148" s="232">
        <v>50.4</v>
      </c>
      <c r="I148" s="233"/>
      <c r="L148" s="229"/>
      <c r="M148" s="234"/>
      <c r="N148" s="235"/>
      <c r="O148" s="235"/>
      <c r="P148" s="235"/>
      <c r="Q148" s="235"/>
      <c r="R148" s="235"/>
      <c r="S148" s="235"/>
      <c r="T148" s="236"/>
      <c r="AT148" s="230" t="s">
        <v>144</v>
      </c>
      <c r="AU148" s="230" t="s">
        <v>82</v>
      </c>
      <c r="AV148" s="14" t="s">
        <v>151</v>
      </c>
      <c r="AW148" s="14" t="s">
        <v>35</v>
      </c>
      <c r="AX148" s="14" t="s">
        <v>72</v>
      </c>
      <c r="AY148" s="230" t="s">
        <v>135</v>
      </c>
    </row>
    <row r="149" spans="2:65" s="12" customFormat="1" ht="13.5">
      <c r="B149" s="196"/>
      <c r="D149" s="188" t="s">
        <v>144</v>
      </c>
      <c r="E149" s="206" t="s">
        <v>5</v>
      </c>
      <c r="F149" s="207" t="s">
        <v>960</v>
      </c>
      <c r="H149" s="205" t="s">
        <v>5</v>
      </c>
      <c r="I149" s="201"/>
      <c r="L149" s="196"/>
      <c r="M149" s="202"/>
      <c r="N149" s="203"/>
      <c r="O149" s="203"/>
      <c r="P149" s="203"/>
      <c r="Q149" s="203"/>
      <c r="R149" s="203"/>
      <c r="S149" s="203"/>
      <c r="T149" s="204"/>
      <c r="AT149" s="205" t="s">
        <v>144</v>
      </c>
      <c r="AU149" s="205" t="s">
        <v>82</v>
      </c>
      <c r="AV149" s="12" t="s">
        <v>80</v>
      </c>
      <c r="AW149" s="12" t="s">
        <v>35</v>
      </c>
      <c r="AX149" s="12" t="s">
        <v>72</v>
      </c>
      <c r="AY149" s="205" t="s">
        <v>135</v>
      </c>
    </row>
    <row r="150" spans="2:65" s="11" customFormat="1" ht="13.5">
      <c r="B150" s="187"/>
      <c r="D150" s="188" t="s">
        <v>144</v>
      </c>
      <c r="E150" s="189" t="s">
        <v>5</v>
      </c>
      <c r="F150" s="190" t="s">
        <v>975</v>
      </c>
      <c r="H150" s="191">
        <v>72.900000000000006</v>
      </c>
      <c r="I150" s="192"/>
      <c r="L150" s="187"/>
      <c r="M150" s="193"/>
      <c r="N150" s="194"/>
      <c r="O150" s="194"/>
      <c r="P150" s="194"/>
      <c r="Q150" s="194"/>
      <c r="R150" s="194"/>
      <c r="S150" s="194"/>
      <c r="T150" s="195"/>
      <c r="AT150" s="189" t="s">
        <v>144</v>
      </c>
      <c r="AU150" s="189" t="s">
        <v>82</v>
      </c>
      <c r="AV150" s="11" t="s">
        <v>82</v>
      </c>
      <c r="AW150" s="11" t="s">
        <v>35</v>
      </c>
      <c r="AX150" s="11" t="s">
        <v>72</v>
      </c>
      <c r="AY150" s="189" t="s">
        <v>135</v>
      </c>
    </row>
    <row r="151" spans="2:65" s="14" customFormat="1" ht="13.5">
      <c r="B151" s="229"/>
      <c r="D151" s="188" t="s">
        <v>144</v>
      </c>
      <c r="E151" s="230" t="s">
        <v>5</v>
      </c>
      <c r="F151" s="231" t="s">
        <v>237</v>
      </c>
      <c r="H151" s="232">
        <v>72.900000000000006</v>
      </c>
      <c r="I151" s="233"/>
      <c r="L151" s="229"/>
      <c r="M151" s="234"/>
      <c r="N151" s="235"/>
      <c r="O151" s="235"/>
      <c r="P151" s="235"/>
      <c r="Q151" s="235"/>
      <c r="R151" s="235"/>
      <c r="S151" s="235"/>
      <c r="T151" s="236"/>
      <c r="AT151" s="230" t="s">
        <v>144</v>
      </c>
      <c r="AU151" s="230" t="s">
        <v>82</v>
      </c>
      <c r="AV151" s="14" t="s">
        <v>151</v>
      </c>
      <c r="AW151" s="14" t="s">
        <v>35</v>
      </c>
      <c r="AX151" s="14" t="s">
        <v>72</v>
      </c>
      <c r="AY151" s="230" t="s">
        <v>135</v>
      </c>
    </row>
    <row r="152" spans="2:65" s="13" customFormat="1" ht="13.5">
      <c r="B152" s="208"/>
      <c r="D152" s="188" t="s">
        <v>144</v>
      </c>
      <c r="E152" s="209" t="s">
        <v>5</v>
      </c>
      <c r="F152" s="210" t="s">
        <v>162</v>
      </c>
      <c r="H152" s="211">
        <v>123.3</v>
      </c>
      <c r="I152" s="212"/>
      <c r="L152" s="208"/>
      <c r="M152" s="213"/>
      <c r="N152" s="214"/>
      <c r="O152" s="214"/>
      <c r="P152" s="214"/>
      <c r="Q152" s="214"/>
      <c r="R152" s="214"/>
      <c r="S152" s="214"/>
      <c r="T152" s="215"/>
      <c r="AT152" s="216" t="s">
        <v>144</v>
      </c>
      <c r="AU152" s="216" t="s">
        <v>82</v>
      </c>
      <c r="AV152" s="13" t="s">
        <v>142</v>
      </c>
      <c r="AW152" s="13" t="s">
        <v>35</v>
      </c>
      <c r="AX152" s="13" t="s">
        <v>80</v>
      </c>
      <c r="AY152" s="216" t="s">
        <v>135</v>
      </c>
    </row>
    <row r="153" spans="2:65" s="12" customFormat="1" ht="13.5">
      <c r="B153" s="196"/>
      <c r="D153" s="197" t="s">
        <v>144</v>
      </c>
      <c r="E153" s="198" t="s">
        <v>5</v>
      </c>
      <c r="F153" s="199" t="s">
        <v>957</v>
      </c>
      <c r="H153" s="200" t="s">
        <v>5</v>
      </c>
      <c r="I153" s="201"/>
      <c r="L153" s="196"/>
      <c r="M153" s="202"/>
      <c r="N153" s="203"/>
      <c r="O153" s="203"/>
      <c r="P153" s="203"/>
      <c r="Q153" s="203"/>
      <c r="R153" s="203"/>
      <c r="S153" s="203"/>
      <c r="T153" s="204"/>
      <c r="AT153" s="205" t="s">
        <v>144</v>
      </c>
      <c r="AU153" s="205" t="s">
        <v>82</v>
      </c>
      <c r="AV153" s="12" t="s">
        <v>80</v>
      </c>
      <c r="AW153" s="12" t="s">
        <v>35</v>
      </c>
      <c r="AX153" s="12" t="s">
        <v>72</v>
      </c>
      <c r="AY153" s="205" t="s">
        <v>135</v>
      </c>
    </row>
    <row r="154" spans="2:65" s="1" customFormat="1" ht="31.5" customHeight="1">
      <c r="B154" s="174"/>
      <c r="C154" s="219" t="s">
        <v>224</v>
      </c>
      <c r="D154" s="219" t="s">
        <v>225</v>
      </c>
      <c r="E154" s="220" t="s">
        <v>240</v>
      </c>
      <c r="F154" s="221" t="s">
        <v>489</v>
      </c>
      <c r="G154" s="222" t="s">
        <v>217</v>
      </c>
      <c r="H154" s="223">
        <v>246.6</v>
      </c>
      <c r="I154" s="224"/>
      <c r="J154" s="225">
        <f>ROUND(I154*H154,2)</f>
        <v>0</v>
      </c>
      <c r="K154" s="221" t="s">
        <v>141</v>
      </c>
      <c r="L154" s="226"/>
      <c r="M154" s="227" t="s">
        <v>5</v>
      </c>
      <c r="N154" s="228" t="s">
        <v>43</v>
      </c>
      <c r="O154" s="42"/>
      <c r="P154" s="184">
        <f>O154*H154</f>
        <v>0</v>
      </c>
      <c r="Q154" s="184">
        <v>0</v>
      </c>
      <c r="R154" s="184">
        <f>Q154*H154</f>
        <v>0</v>
      </c>
      <c r="S154" s="184">
        <v>0</v>
      </c>
      <c r="T154" s="185">
        <f>S154*H154</f>
        <v>0</v>
      </c>
      <c r="AR154" s="24" t="s">
        <v>183</v>
      </c>
      <c r="AT154" s="24" t="s">
        <v>225</v>
      </c>
      <c r="AU154" s="24" t="s">
        <v>82</v>
      </c>
      <c r="AY154" s="24" t="s">
        <v>135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24" t="s">
        <v>80</v>
      </c>
      <c r="BK154" s="186">
        <f>ROUND(I154*H154,2)</f>
        <v>0</v>
      </c>
      <c r="BL154" s="24" t="s">
        <v>142</v>
      </c>
      <c r="BM154" s="24" t="s">
        <v>684</v>
      </c>
    </row>
    <row r="155" spans="2:65" s="11" customFormat="1" ht="13.5">
      <c r="B155" s="187"/>
      <c r="D155" s="188" t="s">
        <v>144</v>
      </c>
      <c r="E155" s="189" t="s">
        <v>5</v>
      </c>
      <c r="F155" s="190" t="s">
        <v>976</v>
      </c>
      <c r="H155" s="191">
        <v>246.6</v>
      </c>
      <c r="I155" s="192"/>
      <c r="L155" s="187"/>
      <c r="M155" s="193"/>
      <c r="N155" s="194"/>
      <c r="O155" s="194"/>
      <c r="P155" s="194"/>
      <c r="Q155" s="194"/>
      <c r="R155" s="194"/>
      <c r="S155" s="194"/>
      <c r="T155" s="195"/>
      <c r="AT155" s="189" t="s">
        <v>144</v>
      </c>
      <c r="AU155" s="189" t="s">
        <v>82</v>
      </c>
      <c r="AV155" s="11" t="s">
        <v>82</v>
      </c>
      <c r="AW155" s="11" t="s">
        <v>35</v>
      </c>
      <c r="AX155" s="11" t="s">
        <v>80</v>
      </c>
      <c r="AY155" s="189" t="s">
        <v>135</v>
      </c>
    </row>
    <row r="156" spans="2:65" s="10" customFormat="1" ht="22.35" customHeight="1">
      <c r="B156" s="160"/>
      <c r="D156" s="171" t="s">
        <v>71</v>
      </c>
      <c r="E156" s="172" t="s">
        <v>206</v>
      </c>
      <c r="F156" s="172" t="s">
        <v>492</v>
      </c>
      <c r="I156" s="163"/>
      <c r="J156" s="173">
        <f>BK156</f>
        <v>0</v>
      </c>
      <c r="L156" s="160"/>
      <c r="M156" s="165"/>
      <c r="N156" s="166"/>
      <c r="O156" s="166"/>
      <c r="P156" s="167">
        <f>SUM(P157:P159)</f>
        <v>0</v>
      </c>
      <c r="Q156" s="166"/>
      <c r="R156" s="167">
        <f>SUM(R157:R159)</f>
        <v>0</v>
      </c>
      <c r="S156" s="166"/>
      <c r="T156" s="168">
        <f>SUM(T157:T159)</f>
        <v>0</v>
      </c>
      <c r="AR156" s="161" t="s">
        <v>80</v>
      </c>
      <c r="AT156" s="169" t="s">
        <v>71</v>
      </c>
      <c r="AU156" s="169" t="s">
        <v>82</v>
      </c>
      <c r="AY156" s="161" t="s">
        <v>135</v>
      </c>
      <c r="BK156" s="170">
        <f>SUM(BK157:BK159)</f>
        <v>0</v>
      </c>
    </row>
    <row r="157" spans="2:65" s="1" customFormat="1" ht="31.5" customHeight="1">
      <c r="B157" s="174"/>
      <c r="C157" s="175" t="s">
        <v>230</v>
      </c>
      <c r="D157" s="175" t="s">
        <v>137</v>
      </c>
      <c r="E157" s="176" t="s">
        <v>245</v>
      </c>
      <c r="F157" s="177" t="s">
        <v>493</v>
      </c>
      <c r="G157" s="178" t="s">
        <v>154</v>
      </c>
      <c r="H157" s="179">
        <v>60.109000000000002</v>
      </c>
      <c r="I157" s="180"/>
      <c r="J157" s="181">
        <f>ROUND(I157*H157,2)</f>
        <v>0</v>
      </c>
      <c r="K157" s="177" t="s">
        <v>141</v>
      </c>
      <c r="L157" s="41"/>
      <c r="M157" s="182" t="s">
        <v>5</v>
      </c>
      <c r="N157" s="183" t="s">
        <v>43</v>
      </c>
      <c r="O157" s="42"/>
      <c r="P157" s="184">
        <f>O157*H157</f>
        <v>0</v>
      </c>
      <c r="Q157" s="184">
        <v>0</v>
      </c>
      <c r="R157" s="184">
        <f>Q157*H157</f>
        <v>0</v>
      </c>
      <c r="S157" s="184">
        <v>0</v>
      </c>
      <c r="T157" s="185">
        <f>S157*H157</f>
        <v>0</v>
      </c>
      <c r="AR157" s="24" t="s">
        <v>142</v>
      </c>
      <c r="AT157" s="24" t="s">
        <v>137</v>
      </c>
      <c r="AU157" s="24" t="s">
        <v>151</v>
      </c>
      <c r="AY157" s="24" t="s">
        <v>135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24" t="s">
        <v>80</v>
      </c>
      <c r="BK157" s="186">
        <f>ROUND(I157*H157,2)</f>
        <v>0</v>
      </c>
      <c r="BL157" s="24" t="s">
        <v>142</v>
      </c>
      <c r="BM157" s="24" t="s">
        <v>686</v>
      </c>
    </row>
    <row r="158" spans="2:65" s="11" customFormat="1" ht="13.5">
      <c r="B158" s="187"/>
      <c r="D158" s="188" t="s">
        <v>144</v>
      </c>
      <c r="E158" s="189" t="s">
        <v>5</v>
      </c>
      <c r="F158" s="190" t="s">
        <v>977</v>
      </c>
      <c r="H158" s="191">
        <v>60.109000000000002</v>
      </c>
      <c r="I158" s="192"/>
      <c r="L158" s="187"/>
      <c r="M158" s="193"/>
      <c r="N158" s="194"/>
      <c r="O158" s="194"/>
      <c r="P158" s="194"/>
      <c r="Q158" s="194"/>
      <c r="R158" s="194"/>
      <c r="S158" s="194"/>
      <c r="T158" s="195"/>
      <c r="AT158" s="189" t="s">
        <v>144</v>
      </c>
      <c r="AU158" s="189" t="s">
        <v>151</v>
      </c>
      <c r="AV158" s="11" t="s">
        <v>82</v>
      </c>
      <c r="AW158" s="11" t="s">
        <v>35</v>
      </c>
      <c r="AX158" s="11" t="s">
        <v>80</v>
      </c>
      <c r="AY158" s="189" t="s">
        <v>135</v>
      </c>
    </row>
    <row r="159" spans="2:65" s="12" customFormat="1" ht="13.5">
      <c r="B159" s="196"/>
      <c r="D159" s="188" t="s">
        <v>144</v>
      </c>
      <c r="E159" s="206" t="s">
        <v>5</v>
      </c>
      <c r="F159" s="207" t="s">
        <v>957</v>
      </c>
      <c r="H159" s="205" t="s">
        <v>5</v>
      </c>
      <c r="I159" s="201"/>
      <c r="L159" s="196"/>
      <c r="M159" s="202"/>
      <c r="N159" s="203"/>
      <c r="O159" s="203"/>
      <c r="P159" s="203"/>
      <c r="Q159" s="203"/>
      <c r="R159" s="203"/>
      <c r="S159" s="203"/>
      <c r="T159" s="204"/>
      <c r="AT159" s="205" t="s">
        <v>144</v>
      </c>
      <c r="AU159" s="205" t="s">
        <v>151</v>
      </c>
      <c r="AV159" s="12" t="s">
        <v>80</v>
      </c>
      <c r="AW159" s="12" t="s">
        <v>35</v>
      </c>
      <c r="AX159" s="12" t="s">
        <v>72</v>
      </c>
      <c r="AY159" s="205" t="s">
        <v>135</v>
      </c>
    </row>
    <row r="160" spans="2:65" s="10" customFormat="1" ht="29.85" customHeight="1">
      <c r="B160" s="160"/>
      <c r="D160" s="171" t="s">
        <v>71</v>
      </c>
      <c r="E160" s="172" t="s">
        <v>151</v>
      </c>
      <c r="F160" s="172" t="s">
        <v>249</v>
      </c>
      <c r="I160" s="163"/>
      <c r="J160" s="173">
        <f>BK160</f>
        <v>0</v>
      </c>
      <c r="L160" s="160"/>
      <c r="M160" s="165"/>
      <c r="N160" s="166"/>
      <c r="O160" s="166"/>
      <c r="P160" s="167">
        <f>SUM(P161:P168)</f>
        <v>0</v>
      </c>
      <c r="Q160" s="166"/>
      <c r="R160" s="167">
        <f>SUM(R161:R168)</f>
        <v>0</v>
      </c>
      <c r="S160" s="166"/>
      <c r="T160" s="168">
        <f>SUM(T161:T168)</f>
        <v>7.9200000000000008</v>
      </c>
      <c r="AR160" s="161" t="s">
        <v>80</v>
      </c>
      <c r="AT160" s="169" t="s">
        <v>71</v>
      </c>
      <c r="AU160" s="169" t="s">
        <v>80</v>
      </c>
      <c r="AY160" s="161" t="s">
        <v>135</v>
      </c>
      <c r="BK160" s="170">
        <f>SUM(BK161:BK168)</f>
        <v>0</v>
      </c>
    </row>
    <row r="161" spans="2:65" s="1" customFormat="1" ht="22.5" customHeight="1">
      <c r="B161" s="174"/>
      <c r="C161" s="175" t="s">
        <v>239</v>
      </c>
      <c r="D161" s="175" t="s">
        <v>137</v>
      </c>
      <c r="E161" s="176" t="s">
        <v>250</v>
      </c>
      <c r="F161" s="177" t="s">
        <v>251</v>
      </c>
      <c r="G161" s="178" t="s">
        <v>154</v>
      </c>
      <c r="H161" s="179">
        <v>3.6</v>
      </c>
      <c r="I161" s="180"/>
      <c r="J161" s="181">
        <f>ROUND(I161*H161,2)</f>
        <v>0</v>
      </c>
      <c r="K161" s="177" t="s">
        <v>141</v>
      </c>
      <c r="L161" s="41"/>
      <c r="M161" s="182" t="s">
        <v>5</v>
      </c>
      <c r="N161" s="183" t="s">
        <v>43</v>
      </c>
      <c r="O161" s="42"/>
      <c r="P161" s="184">
        <f>O161*H161</f>
        <v>0</v>
      </c>
      <c r="Q161" s="184">
        <v>0</v>
      </c>
      <c r="R161" s="184">
        <f>Q161*H161</f>
        <v>0</v>
      </c>
      <c r="S161" s="184">
        <v>2.2000000000000002</v>
      </c>
      <c r="T161" s="185">
        <f>S161*H161</f>
        <v>7.9200000000000008</v>
      </c>
      <c r="AR161" s="24" t="s">
        <v>142</v>
      </c>
      <c r="AT161" s="24" t="s">
        <v>137</v>
      </c>
      <c r="AU161" s="24" t="s">
        <v>82</v>
      </c>
      <c r="AY161" s="24" t="s">
        <v>135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24" t="s">
        <v>80</v>
      </c>
      <c r="BK161" s="186">
        <f>ROUND(I161*H161,2)</f>
        <v>0</v>
      </c>
      <c r="BL161" s="24" t="s">
        <v>142</v>
      </c>
      <c r="BM161" s="24" t="s">
        <v>978</v>
      </c>
    </row>
    <row r="162" spans="2:65" s="11" customFormat="1" ht="13.5">
      <c r="B162" s="187"/>
      <c r="D162" s="188" t="s">
        <v>144</v>
      </c>
      <c r="E162" s="189" t="s">
        <v>5</v>
      </c>
      <c r="F162" s="190" t="s">
        <v>689</v>
      </c>
      <c r="H162" s="191">
        <v>1.2</v>
      </c>
      <c r="I162" s="192"/>
      <c r="L162" s="187"/>
      <c r="M162" s="193"/>
      <c r="N162" s="194"/>
      <c r="O162" s="194"/>
      <c r="P162" s="194"/>
      <c r="Q162" s="194"/>
      <c r="R162" s="194"/>
      <c r="S162" s="194"/>
      <c r="T162" s="195"/>
      <c r="AT162" s="189" t="s">
        <v>144</v>
      </c>
      <c r="AU162" s="189" t="s">
        <v>82</v>
      </c>
      <c r="AV162" s="11" t="s">
        <v>82</v>
      </c>
      <c r="AW162" s="11" t="s">
        <v>35</v>
      </c>
      <c r="AX162" s="11" t="s">
        <v>72</v>
      </c>
      <c r="AY162" s="189" t="s">
        <v>135</v>
      </c>
    </row>
    <row r="163" spans="2:65" s="11" customFormat="1" ht="13.5">
      <c r="B163" s="187"/>
      <c r="D163" s="188" t="s">
        <v>144</v>
      </c>
      <c r="E163" s="189" t="s">
        <v>5</v>
      </c>
      <c r="F163" s="190" t="s">
        <v>690</v>
      </c>
      <c r="H163" s="191">
        <v>0.6</v>
      </c>
      <c r="I163" s="192"/>
      <c r="L163" s="187"/>
      <c r="M163" s="193"/>
      <c r="N163" s="194"/>
      <c r="O163" s="194"/>
      <c r="P163" s="194"/>
      <c r="Q163" s="194"/>
      <c r="R163" s="194"/>
      <c r="S163" s="194"/>
      <c r="T163" s="195"/>
      <c r="AT163" s="189" t="s">
        <v>144</v>
      </c>
      <c r="AU163" s="189" t="s">
        <v>82</v>
      </c>
      <c r="AV163" s="11" t="s">
        <v>82</v>
      </c>
      <c r="AW163" s="11" t="s">
        <v>35</v>
      </c>
      <c r="AX163" s="11" t="s">
        <v>72</v>
      </c>
      <c r="AY163" s="189" t="s">
        <v>135</v>
      </c>
    </row>
    <row r="164" spans="2:65" s="14" customFormat="1" ht="13.5">
      <c r="B164" s="229"/>
      <c r="D164" s="188" t="s">
        <v>144</v>
      </c>
      <c r="E164" s="230" t="s">
        <v>5</v>
      </c>
      <c r="F164" s="231" t="s">
        <v>237</v>
      </c>
      <c r="H164" s="232">
        <v>1.8</v>
      </c>
      <c r="I164" s="233"/>
      <c r="L164" s="229"/>
      <c r="M164" s="234"/>
      <c r="N164" s="235"/>
      <c r="O164" s="235"/>
      <c r="P164" s="235"/>
      <c r="Q164" s="235"/>
      <c r="R164" s="235"/>
      <c r="S164" s="235"/>
      <c r="T164" s="236"/>
      <c r="AT164" s="230" t="s">
        <v>144</v>
      </c>
      <c r="AU164" s="230" t="s">
        <v>82</v>
      </c>
      <c r="AV164" s="14" t="s">
        <v>151</v>
      </c>
      <c r="AW164" s="14" t="s">
        <v>35</v>
      </c>
      <c r="AX164" s="14" t="s">
        <v>72</v>
      </c>
      <c r="AY164" s="230" t="s">
        <v>135</v>
      </c>
    </row>
    <row r="165" spans="2:65" s="11" customFormat="1" ht="13.5">
      <c r="B165" s="187"/>
      <c r="D165" s="188" t="s">
        <v>144</v>
      </c>
      <c r="E165" s="189" t="s">
        <v>5</v>
      </c>
      <c r="F165" s="190" t="s">
        <v>691</v>
      </c>
      <c r="H165" s="191">
        <v>1.8</v>
      </c>
      <c r="I165" s="192"/>
      <c r="L165" s="187"/>
      <c r="M165" s="193"/>
      <c r="N165" s="194"/>
      <c r="O165" s="194"/>
      <c r="P165" s="194"/>
      <c r="Q165" s="194"/>
      <c r="R165" s="194"/>
      <c r="S165" s="194"/>
      <c r="T165" s="195"/>
      <c r="AT165" s="189" t="s">
        <v>144</v>
      </c>
      <c r="AU165" s="189" t="s">
        <v>82</v>
      </c>
      <c r="AV165" s="11" t="s">
        <v>82</v>
      </c>
      <c r="AW165" s="11" t="s">
        <v>35</v>
      </c>
      <c r="AX165" s="11" t="s">
        <v>72</v>
      </c>
      <c r="AY165" s="189" t="s">
        <v>135</v>
      </c>
    </row>
    <row r="166" spans="2:65" s="14" customFormat="1" ht="13.5">
      <c r="B166" s="229"/>
      <c r="D166" s="188" t="s">
        <v>144</v>
      </c>
      <c r="E166" s="230" t="s">
        <v>5</v>
      </c>
      <c r="F166" s="231" t="s">
        <v>237</v>
      </c>
      <c r="H166" s="232">
        <v>1.8</v>
      </c>
      <c r="I166" s="233"/>
      <c r="L166" s="229"/>
      <c r="M166" s="234"/>
      <c r="N166" s="235"/>
      <c r="O166" s="235"/>
      <c r="P166" s="235"/>
      <c r="Q166" s="235"/>
      <c r="R166" s="235"/>
      <c r="S166" s="235"/>
      <c r="T166" s="236"/>
      <c r="AT166" s="230" t="s">
        <v>144</v>
      </c>
      <c r="AU166" s="230" t="s">
        <v>82</v>
      </c>
      <c r="AV166" s="14" t="s">
        <v>151</v>
      </c>
      <c r="AW166" s="14" t="s">
        <v>35</v>
      </c>
      <c r="AX166" s="14" t="s">
        <v>72</v>
      </c>
      <c r="AY166" s="230" t="s">
        <v>135</v>
      </c>
    </row>
    <row r="167" spans="2:65" s="13" customFormat="1" ht="13.5">
      <c r="B167" s="208"/>
      <c r="D167" s="188" t="s">
        <v>144</v>
      </c>
      <c r="E167" s="209" t="s">
        <v>5</v>
      </c>
      <c r="F167" s="210" t="s">
        <v>162</v>
      </c>
      <c r="H167" s="211">
        <v>3.6</v>
      </c>
      <c r="I167" s="212"/>
      <c r="L167" s="208"/>
      <c r="M167" s="213"/>
      <c r="N167" s="214"/>
      <c r="O167" s="214"/>
      <c r="P167" s="214"/>
      <c r="Q167" s="214"/>
      <c r="R167" s="214"/>
      <c r="S167" s="214"/>
      <c r="T167" s="215"/>
      <c r="AT167" s="216" t="s">
        <v>144</v>
      </c>
      <c r="AU167" s="216" t="s">
        <v>82</v>
      </c>
      <c r="AV167" s="13" t="s">
        <v>142</v>
      </c>
      <c r="AW167" s="13" t="s">
        <v>35</v>
      </c>
      <c r="AX167" s="13" t="s">
        <v>80</v>
      </c>
      <c r="AY167" s="216" t="s">
        <v>135</v>
      </c>
    </row>
    <row r="168" spans="2:65" s="12" customFormat="1" ht="13.5">
      <c r="B168" s="196"/>
      <c r="D168" s="188" t="s">
        <v>144</v>
      </c>
      <c r="E168" s="206" t="s">
        <v>5</v>
      </c>
      <c r="F168" s="207" t="s">
        <v>957</v>
      </c>
      <c r="H168" s="205" t="s">
        <v>5</v>
      </c>
      <c r="I168" s="201"/>
      <c r="L168" s="196"/>
      <c r="M168" s="202"/>
      <c r="N168" s="203"/>
      <c r="O168" s="203"/>
      <c r="P168" s="203"/>
      <c r="Q168" s="203"/>
      <c r="R168" s="203"/>
      <c r="S168" s="203"/>
      <c r="T168" s="204"/>
      <c r="AT168" s="205" t="s">
        <v>144</v>
      </c>
      <c r="AU168" s="205" t="s">
        <v>82</v>
      </c>
      <c r="AV168" s="12" t="s">
        <v>80</v>
      </c>
      <c r="AW168" s="12" t="s">
        <v>35</v>
      </c>
      <c r="AX168" s="12" t="s">
        <v>72</v>
      </c>
      <c r="AY168" s="205" t="s">
        <v>135</v>
      </c>
    </row>
    <row r="169" spans="2:65" s="10" customFormat="1" ht="29.85" customHeight="1">
      <c r="B169" s="160"/>
      <c r="D169" s="171" t="s">
        <v>71</v>
      </c>
      <c r="E169" s="172" t="s">
        <v>142</v>
      </c>
      <c r="F169" s="172" t="s">
        <v>260</v>
      </c>
      <c r="I169" s="163"/>
      <c r="J169" s="173">
        <f>BK169</f>
        <v>0</v>
      </c>
      <c r="L169" s="160"/>
      <c r="M169" s="165"/>
      <c r="N169" s="166"/>
      <c r="O169" s="166"/>
      <c r="P169" s="167">
        <f>SUM(P170:P181)</f>
        <v>0</v>
      </c>
      <c r="Q169" s="166"/>
      <c r="R169" s="167">
        <f>SUM(R170:R181)</f>
        <v>59.39998525</v>
      </c>
      <c r="S169" s="166"/>
      <c r="T169" s="168">
        <f>SUM(T170:T181)</f>
        <v>0</v>
      </c>
      <c r="AR169" s="161" t="s">
        <v>80</v>
      </c>
      <c r="AT169" s="169" t="s">
        <v>71</v>
      </c>
      <c r="AU169" s="169" t="s">
        <v>80</v>
      </c>
      <c r="AY169" s="161" t="s">
        <v>135</v>
      </c>
      <c r="BK169" s="170">
        <f>SUM(BK170:BK181)</f>
        <v>0</v>
      </c>
    </row>
    <row r="170" spans="2:65" s="1" customFormat="1" ht="31.5" customHeight="1">
      <c r="B170" s="174"/>
      <c r="C170" s="175" t="s">
        <v>244</v>
      </c>
      <c r="D170" s="175" t="s">
        <v>137</v>
      </c>
      <c r="E170" s="176" t="s">
        <v>262</v>
      </c>
      <c r="F170" s="177" t="s">
        <v>503</v>
      </c>
      <c r="G170" s="178" t="s">
        <v>154</v>
      </c>
      <c r="H170" s="179">
        <v>30.824999999999999</v>
      </c>
      <c r="I170" s="180"/>
      <c r="J170" s="181">
        <f>ROUND(I170*H170,2)</f>
        <v>0</v>
      </c>
      <c r="K170" s="177" t="s">
        <v>141</v>
      </c>
      <c r="L170" s="41"/>
      <c r="M170" s="182" t="s">
        <v>5</v>
      </c>
      <c r="N170" s="183" t="s">
        <v>43</v>
      </c>
      <c r="O170" s="42"/>
      <c r="P170" s="184">
        <f>O170*H170</f>
        <v>0</v>
      </c>
      <c r="Q170" s="184">
        <v>1.8907700000000001</v>
      </c>
      <c r="R170" s="184">
        <f>Q170*H170</f>
        <v>58.282985250000003</v>
      </c>
      <c r="S170" s="184">
        <v>0</v>
      </c>
      <c r="T170" s="185">
        <f>S170*H170</f>
        <v>0</v>
      </c>
      <c r="AR170" s="24" t="s">
        <v>142</v>
      </c>
      <c r="AT170" s="24" t="s">
        <v>137</v>
      </c>
      <c r="AU170" s="24" t="s">
        <v>82</v>
      </c>
      <c r="AY170" s="24" t="s">
        <v>135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24" t="s">
        <v>80</v>
      </c>
      <c r="BK170" s="186">
        <f>ROUND(I170*H170,2)</f>
        <v>0</v>
      </c>
      <c r="BL170" s="24" t="s">
        <v>142</v>
      </c>
      <c r="BM170" s="24" t="s">
        <v>692</v>
      </c>
    </row>
    <row r="171" spans="2:65" s="12" customFormat="1" ht="13.5">
      <c r="B171" s="196"/>
      <c r="D171" s="188" t="s">
        <v>144</v>
      </c>
      <c r="E171" s="206" t="s">
        <v>5</v>
      </c>
      <c r="F171" s="207" t="s">
        <v>653</v>
      </c>
      <c r="H171" s="205" t="s">
        <v>5</v>
      </c>
      <c r="I171" s="201"/>
      <c r="L171" s="196"/>
      <c r="M171" s="202"/>
      <c r="N171" s="203"/>
      <c r="O171" s="203"/>
      <c r="P171" s="203"/>
      <c r="Q171" s="203"/>
      <c r="R171" s="203"/>
      <c r="S171" s="203"/>
      <c r="T171" s="204"/>
      <c r="AT171" s="205" t="s">
        <v>144</v>
      </c>
      <c r="AU171" s="205" t="s">
        <v>82</v>
      </c>
      <c r="AV171" s="12" t="s">
        <v>80</v>
      </c>
      <c r="AW171" s="12" t="s">
        <v>35</v>
      </c>
      <c r="AX171" s="12" t="s">
        <v>72</v>
      </c>
      <c r="AY171" s="205" t="s">
        <v>135</v>
      </c>
    </row>
    <row r="172" spans="2:65" s="11" customFormat="1" ht="13.5">
      <c r="B172" s="187"/>
      <c r="D172" s="188" t="s">
        <v>144</v>
      </c>
      <c r="E172" s="189" t="s">
        <v>5</v>
      </c>
      <c r="F172" s="190" t="s">
        <v>979</v>
      </c>
      <c r="H172" s="191">
        <v>12.6</v>
      </c>
      <c r="I172" s="192"/>
      <c r="L172" s="187"/>
      <c r="M172" s="193"/>
      <c r="N172" s="194"/>
      <c r="O172" s="194"/>
      <c r="P172" s="194"/>
      <c r="Q172" s="194"/>
      <c r="R172" s="194"/>
      <c r="S172" s="194"/>
      <c r="T172" s="195"/>
      <c r="AT172" s="189" t="s">
        <v>144</v>
      </c>
      <c r="AU172" s="189" t="s">
        <v>82</v>
      </c>
      <c r="AV172" s="11" t="s">
        <v>82</v>
      </c>
      <c r="AW172" s="11" t="s">
        <v>35</v>
      </c>
      <c r="AX172" s="11" t="s">
        <v>72</v>
      </c>
      <c r="AY172" s="189" t="s">
        <v>135</v>
      </c>
    </row>
    <row r="173" spans="2:65" s="14" customFormat="1" ht="13.5">
      <c r="B173" s="229"/>
      <c r="D173" s="188" t="s">
        <v>144</v>
      </c>
      <c r="E173" s="230" t="s">
        <v>5</v>
      </c>
      <c r="F173" s="231" t="s">
        <v>237</v>
      </c>
      <c r="H173" s="232">
        <v>12.6</v>
      </c>
      <c r="I173" s="233"/>
      <c r="L173" s="229"/>
      <c r="M173" s="234"/>
      <c r="N173" s="235"/>
      <c r="O173" s="235"/>
      <c r="P173" s="235"/>
      <c r="Q173" s="235"/>
      <c r="R173" s="235"/>
      <c r="S173" s="235"/>
      <c r="T173" s="236"/>
      <c r="AT173" s="230" t="s">
        <v>144</v>
      </c>
      <c r="AU173" s="230" t="s">
        <v>82</v>
      </c>
      <c r="AV173" s="14" t="s">
        <v>151</v>
      </c>
      <c r="AW173" s="14" t="s">
        <v>35</v>
      </c>
      <c r="AX173" s="14" t="s">
        <v>72</v>
      </c>
      <c r="AY173" s="230" t="s">
        <v>135</v>
      </c>
    </row>
    <row r="174" spans="2:65" s="12" customFormat="1" ht="13.5">
      <c r="B174" s="196"/>
      <c r="D174" s="188" t="s">
        <v>144</v>
      </c>
      <c r="E174" s="206" t="s">
        <v>5</v>
      </c>
      <c r="F174" s="207" t="s">
        <v>960</v>
      </c>
      <c r="H174" s="205" t="s">
        <v>5</v>
      </c>
      <c r="I174" s="201"/>
      <c r="L174" s="196"/>
      <c r="M174" s="202"/>
      <c r="N174" s="203"/>
      <c r="O174" s="203"/>
      <c r="P174" s="203"/>
      <c r="Q174" s="203"/>
      <c r="R174" s="203"/>
      <c r="S174" s="203"/>
      <c r="T174" s="204"/>
      <c r="AT174" s="205" t="s">
        <v>144</v>
      </c>
      <c r="AU174" s="205" t="s">
        <v>82</v>
      </c>
      <c r="AV174" s="12" t="s">
        <v>80</v>
      </c>
      <c r="AW174" s="12" t="s">
        <v>35</v>
      </c>
      <c r="AX174" s="12" t="s">
        <v>72</v>
      </c>
      <c r="AY174" s="205" t="s">
        <v>135</v>
      </c>
    </row>
    <row r="175" spans="2:65" s="11" customFormat="1" ht="13.5">
      <c r="B175" s="187"/>
      <c r="D175" s="188" t="s">
        <v>144</v>
      </c>
      <c r="E175" s="189" t="s">
        <v>5</v>
      </c>
      <c r="F175" s="190" t="s">
        <v>980</v>
      </c>
      <c r="H175" s="191">
        <v>18.225000000000001</v>
      </c>
      <c r="I175" s="192"/>
      <c r="L175" s="187"/>
      <c r="M175" s="193"/>
      <c r="N175" s="194"/>
      <c r="O175" s="194"/>
      <c r="P175" s="194"/>
      <c r="Q175" s="194"/>
      <c r="R175" s="194"/>
      <c r="S175" s="194"/>
      <c r="T175" s="195"/>
      <c r="AT175" s="189" t="s">
        <v>144</v>
      </c>
      <c r="AU175" s="189" t="s">
        <v>82</v>
      </c>
      <c r="AV175" s="11" t="s">
        <v>82</v>
      </c>
      <c r="AW175" s="11" t="s">
        <v>35</v>
      </c>
      <c r="AX175" s="11" t="s">
        <v>72</v>
      </c>
      <c r="AY175" s="189" t="s">
        <v>135</v>
      </c>
    </row>
    <row r="176" spans="2:65" s="14" customFormat="1" ht="13.5">
      <c r="B176" s="229"/>
      <c r="D176" s="188" t="s">
        <v>144</v>
      </c>
      <c r="E176" s="230" t="s">
        <v>5</v>
      </c>
      <c r="F176" s="231" t="s">
        <v>237</v>
      </c>
      <c r="H176" s="232">
        <v>18.225000000000001</v>
      </c>
      <c r="I176" s="233"/>
      <c r="L176" s="229"/>
      <c r="M176" s="234"/>
      <c r="N176" s="235"/>
      <c r="O176" s="235"/>
      <c r="P176" s="235"/>
      <c r="Q176" s="235"/>
      <c r="R176" s="235"/>
      <c r="S176" s="235"/>
      <c r="T176" s="236"/>
      <c r="AT176" s="230" t="s">
        <v>144</v>
      </c>
      <c r="AU176" s="230" t="s">
        <v>82</v>
      </c>
      <c r="AV176" s="14" t="s">
        <v>151</v>
      </c>
      <c r="AW176" s="14" t="s">
        <v>35</v>
      </c>
      <c r="AX176" s="14" t="s">
        <v>72</v>
      </c>
      <c r="AY176" s="230" t="s">
        <v>135</v>
      </c>
    </row>
    <row r="177" spans="2:65" s="13" customFormat="1" ht="13.5">
      <c r="B177" s="208"/>
      <c r="D177" s="188" t="s">
        <v>144</v>
      </c>
      <c r="E177" s="209" t="s">
        <v>5</v>
      </c>
      <c r="F177" s="210" t="s">
        <v>162</v>
      </c>
      <c r="H177" s="211">
        <v>30.824999999999999</v>
      </c>
      <c r="I177" s="212"/>
      <c r="L177" s="208"/>
      <c r="M177" s="213"/>
      <c r="N177" s="214"/>
      <c r="O177" s="214"/>
      <c r="P177" s="214"/>
      <c r="Q177" s="214"/>
      <c r="R177" s="214"/>
      <c r="S177" s="214"/>
      <c r="T177" s="215"/>
      <c r="AT177" s="216" t="s">
        <v>144</v>
      </c>
      <c r="AU177" s="216" t="s">
        <v>82</v>
      </c>
      <c r="AV177" s="13" t="s">
        <v>142</v>
      </c>
      <c r="AW177" s="13" t="s">
        <v>35</v>
      </c>
      <c r="AX177" s="13" t="s">
        <v>80</v>
      </c>
      <c r="AY177" s="216" t="s">
        <v>135</v>
      </c>
    </row>
    <row r="178" spans="2:65" s="12" customFormat="1" ht="13.5">
      <c r="B178" s="196"/>
      <c r="D178" s="197" t="s">
        <v>144</v>
      </c>
      <c r="E178" s="198" t="s">
        <v>5</v>
      </c>
      <c r="F178" s="199" t="s">
        <v>957</v>
      </c>
      <c r="H178" s="200" t="s">
        <v>5</v>
      </c>
      <c r="I178" s="201"/>
      <c r="L178" s="196"/>
      <c r="M178" s="202"/>
      <c r="N178" s="203"/>
      <c r="O178" s="203"/>
      <c r="P178" s="203"/>
      <c r="Q178" s="203"/>
      <c r="R178" s="203"/>
      <c r="S178" s="203"/>
      <c r="T178" s="204"/>
      <c r="AT178" s="205" t="s">
        <v>144</v>
      </c>
      <c r="AU178" s="205" t="s">
        <v>82</v>
      </c>
      <c r="AV178" s="12" t="s">
        <v>80</v>
      </c>
      <c r="AW178" s="12" t="s">
        <v>35</v>
      </c>
      <c r="AX178" s="12" t="s">
        <v>72</v>
      </c>
      <c r="AY178" s="205" t="s">
        <v>135</v>
      </c>
    </row>
    <row r="179" spans="2:65" s="1" customFormat="1" ht="31.5" customHeight="1">
      <c r="B179" s="174"/>
      <c r="C179" s="175" t="s">
        <v>10</v>
      </c>
      <c r="D179" s="175" t="s">
        <v>137</v>
      </c>
      <c r="E179" s="176" t="s">
        <v>695</v>
      </c>
      <c r="F179" s="177" t="s">
        <v>696</v>
      </c>
      <c r="G179" s="178" t="s">
        <v>154</v>
      </c>
      <c r="H179" s="179">
        <v>0.5</v>
      </c>
      <c r="I179" s="180"/>
      <c r="J179" s="181">
        <f>ROUND(I179*H179,2)</f>
        <v>0</v>
      </c>
      <c r="K179" s="177" t="s">
        <v>141</v>
      </c>
      <c r="L179" s="41"/>
      <c r="M179" s="182" t="s">
        <v>5</v>
      </c>
      <c r="N179" s="183" t="s">
        <v>43</v>
      </c>
      <c r="O179" s="42"/>
      <c r="P179" s="184">
        <f>O179*H179</f>
        <v>0</v>
      </c>
      <c r="Q179" s="184">
        <v>2.234</v>
      </c>
      <c r="R179" s="184">
        <f>Q179*H179</f>
        <v>1.117</v>
      </c>
      <c r="S179" s="184">
        <v>0</v>
      </c>
      <c r="T179" s="185">
        <f>S179*H179</f>
        <v>0</v>
      </c>
      <c r="AR179" s="24" t="s">
        <v>142</v>
      </c>
      <c r="AT179" s="24" t="s">
        <v>137</v>
      </c>
      <c r="AU179" s="24" t="s">
        <v>82</v>
      </c>
      <c r="AY179" s="24" t="s">
        <v>135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24" t="s">
        <v>80</v>
      </c>
      <c r="BK179" s="186">
        <f>ROUND(I179*H179,2)</f>
        <v>0</v>
      </c>
      <c r="BL179" s="24" t="s">
        <v>142</v>
      </c>
      <c r="BM179" s="24" t="s">
        <v>697</v>
      </c>
    </row>
    <row r="180" spans="2:65" s="11" customFormat="1" ht="13.5">
      <c r="B180" s="187"/>
      <c r="D180" s="188" t="s">
        <v>144</v>
      </c>
      <c r="E180" s="189" t="s">
        <v>5</v>
      </c>
      <c r="F180" s="190" t="s">
        <v>938</v>
      </c>
      <c r="H180" s="191">
        <v>0.5</v>
      </c>
      <c r="I180" s="192"/>
      <c r="L180" s="187"/>
      <c r="M180" s="193"/>
      <c r="N180" s="194"/>
      <c r="O180" s="194"/>
      <c r="P180" s="194"/>
      <c r="Q180" s="194"/>
      <c r="R180" s="194"/>
      <c r="S180" s="194"/>
      <c r="T180" s="195"/>
      <c r="AT180" s="189" t="s">
        <v>144</v>
      </c>
      <c r="AU180" s="189" t="s">
        <v>82</v>
      </c>
      <c r="AV180" s="11" t="s">
        <v>82</v>
      </c>
      <c r="AW180" s="11" t="s">
        <v>35</v>
      </c>
      <c r="AX180" s="11" t="s">
        <v>80</v>
      </c>
      <c r="AY180" s="189" t="s">
        <v>135</v>
      </c>
    </row>
    <row r="181" spans="2:65" s="12" customFormat="1" ht="13.5">
      <c r="B181" s="196"/>
      <c r="D181" s="188" t="s">
        <v>144</v>
      </c>
      <c r="E181" s="206" t="s">
        <v>5</v>
      </c>
      <c r="F181" s="207" t="s">
        <v>957</v>
      </c>
      <c r="H181" s="205" t="s">
        <v>5</v>
      </c>
      <c r="I181" s="201"/>
      <c r="L181" s="196"/>
      <c r="M181" s="202"/>
      <c r="N181" s="203"/>
      <c r="O181" s="203"/>
      <c r="P181" s="203"/>
      <c r="Q181" s="203"/>
      <c r="R181" s="203"/>
      <c r="S181" s="203"/>
      <c r="T181" s="204"/>
      <c r="AT181" s="205" t="s">
        <v>144</v>
      </c>
      <c r="AU181" s="205" t="s">
        <v>82</v>
      </c>
      <c r="AV181" s="12" t="s">
        <v>80</v>
      </c>
      <c r="AW181" s="12" t="s">
        <v>35</v>
      </c>
      <c r="AX181" s="12" t="s">
        <v>72</v>
      </c>
      <c r="AY181" s="205" t="s">
        <v>135</v>
      </c>
    </row>
    <row r="182" spans="2:65" s="10" customFormat="1" ht="29.85" customHeight="1">
      <c r="B182" s="160"/>
      <c r="D182" s="171" t="s">
        <v>71</v>
      </c>
      <c r="E182" s="172" t="s">
        <v>183</v>
      </c>
      <c r="F182" s="172" t="s">
        <v>699</v>
      </c>
      <c r="I182" s="163"/>
      <c r="J182" s="173">
        <f>BK182</f>
        <v>0</v>
      </c>
      <c r="L182" s="160"/>
      <c r="M182" s="165"/>
      <c r="N182" s="166"/>
      <c r="O182" s="166"/>
      <c r="P182" s="167">
        <f>SUM(P183:P270)</f>
        <v>0</v>
      </c>
      <c r="Q182" s="166"/>
      <c r="R182" s="167">
        <f>SUM(R183:R270)</f>
        <v>4.8760991000000002</v>
      </c>
      <c r="S182" s="166"/>
      <c r="T182" s="168">
        <f>SUM(T183:T270)</f>
        <v>0</v>
      </c>
      <c r="AR182" s="161" t="s">
        <v>80</v>
      </c>
      <c r="AT182" s="169" t="s">
        <v>71</v>
      </c>
      <c r="AU182" s="169" t="s">
        <v>80</v>
      </c>
      <c r="AY182" s="161" t="s">
        <v>135</v>
      </c>
      <c r="BK182" s="170">
        <f>SUM(BK183:BK270)</f>
        <v>0</v>
      </c>
    </row>
    <row r="183" spans="2:65" s="1" customFormat="1" ht="31.5" customHeight="1">
      <c r="B183" s="174"/>
      <c r="C183" s="175" t="s">
        <v>254</v>
      </c>
      <c r="D183" s="175" t="s">
        <v>137</v>
      </c>
      <c r="E183" s="176" t="s">
        <v>714</v>
      </c>
      <c r="F183" s="177" t="s">
        <v>715</v>
      </c>
      <c r="G183" s="178" t="s">
        <v>271</v>
      </c>
      <c r="H183" s="179">
        <v>1</v>
      </c>
      <c r="I183" s="180"/>
      <c r="J183" s="181">
        <f>ROUND(I183*H183,2)</f>
        <v>0</v>
      </c>
      <c r="K183" s="177" t="s">
        <v>5</v>
      </c>
      <c r="L183" s="41"/>
      <c r="M183" s="182" t="s">
        <v>5</v>
      </c>
      <c r="N183" s="183" t="s">
        <v>43</v>
      </c>
      <c r="O183" s="42"/>
      <c r="P183" s="184">
        <f>O183*H183</f>
        <v>0</v>
      </c>
      <c r="Q183" s="184">
        <v>1.1999999999999999E-3</v>
      </c>
      <c r="R183" s="184">
        <f>Q183*H183</f>
        <v>1.1999999999999999E-3</v>
      </c>
      <c r="S183" s="184">
        <v>0</v>
      </c>
      <c r="T183" s="185">
        <f>S183*H183</f>
        <v>0</v>
      </c>
      <c r="AR183" s="24" t="s">
        <v>142</v>
      </c>
      <c r="AT183" s="24" t="s">
        <v>137</v>
      </c>
      <c r="AU183" s="24" t="s">
        <v>82</v>
      </c>
      <c r="AY183" s="24" t="s">
        <v>135</v>
      </c>
      <c r="BE183" s="186">
        <f>IF(N183="základní",J183,0)</f>
        <v>0</v>
      </c>
      <c r="BF183" s="186">
        <f>IF(N183="snížená",J183,0)</f>
        <v>0</v>
      </c>
      <c r="BG183" s="186">
        <f>IF(N183="zákl. přenesená",J183,0)</f>
        <v>0</v>
      </c>
      <c r="BH183" s="186">
        <f>IF(N183="sníž. přenesená",J183,0)</f>
        <v>0</v>
      </c>
      <c r="BI183" s="186">
        <f>IF(N183="nulová",J183,0)</f>
        <v>0</v>
      </c>
      <c r="BJ183" s="24" t="s">
        <v>80</v>
      </c>
      <c r="BK183" s="186">
        <f>ROUND(I183*H183,2)</f>
        <v>0</v>
      </c>
      <c r="BL183" s="24" t="s">
        <v>142</v>
      </c>
      <c r="BM183" s="24" t="s">
        <v>716</v>
      </c>
    </row>
    <row r="184" spans="2:65" s="11" customFormat="1" ht="13.5">
      <c r="B184" s="187"/>
      <c r="D184" s="188" t="s">
        <v>144</v>
      </c>
      <c r="E184" s="189" t="s">
        <v>5</v>
      </c>
      <c r="F184" s="190" t="s">
        <v>80</v>
      </c>
      <c r="H184" s="191">
        <v>1</v>
      </c>
      <c r="I184" s="192"/>
      <c r="L184" s="187"/>
      <c r="M184" s="193"/>
      <c r="N184" s="194"/>
      <c r="O184" s="194"/>
      <c r="P184" s="194"/>
      <c r="Q184" s="194"/>
      <c r="R184" s="194"/>
      <c r="S184" s="194"/>
      <c r="T184" s="195"/>
      <c r="AT184" s="189" t="s">
        <v>144</v>
      </c>
      <c r="AU184" s="189" t="s">
        <v>82</v>
      </c>
      <c r="AV184" s="11" t="s">
        <v>82</v>
      </c>
      <c r="AW184" s="11" t="s">
        <v>35</v>
      </c>
      <c r="AX184" s="11" t="s">
        <v>80</v>
      </c>
      <c r="AY184" s="189" t="s">
        <v>135</v>
      </c>
    </row>
    <row r="185" spans="2:65" s="12" customFormat="1" ht="13.5">
      <c r="B185" s="196"/>
      <c r="D185" s="197" t="s">
        <v>144</v>
      </c>
      <c r="E185" s="198" t="s">
        <v>5</v>
      </c>
      <c r="F185" s="199" t="s">
        <v>647</v>
      </c>
      <c r="H185" s="200" t="s">
        <v>5</v>
      </c>
      <c r="I185" s="201"/>
      <c r="L185" s="196"/>
      <c r="M185" s="202"/>
      <c r="N185" s="203"/>
      <c r="O185" s="203"/>
      <c r="P185" s="203"/>
      <c r="Q185" s="203"/>
      <c r="R185" s="203"/>
      <c r="S185" s="203"/>
      <c r="T185" s="204"/>
      <c r="AT185" s="205" t="s">
        <v>144</v>
      </c>
      <c r="AU185" s="205" t="s">
        <v>82</v>
      </c>
      <c r="AV185" s="12" t="s">
        <v>80</v>
      </c>
      <c r="AW185" s="12" t="s">
        <v>35</v>
      </c>
      <c r="AX185" s="12" t="s">
        <v>72</v>
      </c>
      <c r="AY185" s="205" t="s">
        <v>135</v>
      </c>
    </row>
    <row r="186" spans="2:65" s="1" customFormat="1" ht="22.5" customHeight="1">
      <c r="B186" s="174"/>
      <c r="C186" s="219" t="s">
        <v>261</v>
      </c>
      <c r="D186" s="219" t="s">
        <v>225</v>
      </c>
      <c r="E186" s="220" t="s">
        <v>717</v>
      </c>
      <c r="F186" s="221" t="s">
        <v>718</v>
      </c>
      <c r="G186" s="222" t="s">
        <v>271</v>
      </c>
      <c r="H186" s="223">
        <v>1</v>
      </c>
      <c r="I186" s="224"/>
      <c r="J186" s="225">
        <f>ROUND(I186*H186,2)</f>
        <v>0</v>
      </c>
      <c r="K186" s="221" t="s">
        <v>5</v>
      </c>
      <c r="L186" s="226"/>
      <c r="M186" s="227" t="s">
        <v>5</v>
      </c>
      <c r="N186" s="228" t="s">
        <v>43</v>
      </c>
      <c r="O186" s="42"/>
      <c r="P186" s="184">
        <f>O186*H186</f>
        <v>0</v>
      </c>
      <c r="Q186" s="184">
        <v>1.41E-2</v>
      </c>
      <c r="R186" s="184">
        <f>Q186*H186</f>
        <v>1.41E-2</v>
      </c>
      <c r="S186" s="184">
        <v>0</v>
      </c>
      <c r="T186" s="185">
        <f>S186*H186</f>
        <v>0</v>
      </c>
      <c r="AR186" s="24" t="s">
        <v>183</v>
      </c>
      <c r="AT186" s="24" t="s">
        <v>225</v>
      </c>
      <c r="AU186" s="24" t="s">
        <v>82</v>
      </c>
      <c r="AY186" s="24" t="s">
        <v>135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24" t="s">
        <v>80</v>
      </c>
      <c r="BK186" s="186">
        <f>ROUND(I186*H186,2)</f>
        <v>0</v>
      </c>
      <c r="BL186" s="24" t="s">
        <v>142</v>
      </c>
      <c r="BM186" s="24" t="s">
        <v>719</v>
      </c>
    </row>
    <row r="187" spans="2:65" s="1" customFormat="1" ht="31.5" customHeight="1">
      <c r="B187" s="174"/>
      <c r="C187" s="175" t="s">
        <v>268</v>
      </c>
      <c r="D187" s="175" t="s">
        <v>137</v>
      </c>
      <c r="E187" s="176" t="s">
        <v>720</v>
      </c>
      <c r="F187" s="177" t="s">
        <v>721</v>
      </c>
      <c r="G187" s="178" t="s">
        <v>271</v>
      </c>
      <c r="H187" s="179">
        <v>3</v>
      </c>
      <c r="I187" s="180"/>
      <c r="J187" s="181">
        <f>ROUND(I187*H187,2)</f>
        <v>0</v>
      </c>
      <c r="K187" s="177" t="s">
        <v>141</v>
      </c>
      <c r="L187" s="41"/>
      <c r="M187" s="182" t="s">
        <v>5</v>
      </c>
      <c r="N187" s="183" t="s">
        <v>43</v>
      </c>
      <c r="O187" s="42"/>
      <c r="P187" s="184">
        <f>O187*H187</f>
        <v>0</v>
      </c>
      <c r="Q187" s="184">
        <v>1.74E-3</v>
      </c>
      <c r="R187" s="184">
        <f>Q187*H187</f>
        <v>5.2199999999999998E-3</v>
      </c>
      <c r="S187" s="184">
        <v>0</v>
      </c>
      <c r="T187" s="185">
        <f>S187*H187</f>
        <v>0</v>
      </c>
      <c r="AR187" s="24" t="s">
        <v>142</v>
      </c>
      <c r="AT187" s="24" t="s">
        <v>137</v>
      </c>
      <c r="AU187" s="24" t="s">
        <v>82</v>
      </c>
      <c r="AY187" s="24" t="s">
        <v>135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24" t="s">
        <v>80</v>
      </c>
      <c r="BK187" s="186">
        <f>ROUND(I187*H187,2)</f>
        <v>0</v>
      </c>
      <c r="BL187" s="24" t="s">
        <v>142</v>
      </c>
      <c r="BM187" s="24" t="s">
        <v>722</v>
      </c>
    </row>
    <row r="188" spans="2:65" s="11" customFormat="1" ht="13.5">
      <c r="B188" s="187"/>
      <c r="D188" s="188" t="s">
        <v>144</v>
      </c>
      <c r="E188" s="189" t="s">
        <v>5</v>
      </c>
      <c r="F188" s="190" t="s">
        <v>981</v>
      </c>
      <c r="H188" s="191">
        <v>3</v>
      </c>
      <c r="I188" s="192"/>
      <c r="L188" s="187"/>
      <c r="M188" s="193"/>
      <c r="N188" s="194"/>
      <c r="O188" s="194"/>
      <c r="P188" s="194"/>
      <c r="Q188" s="194"/>
      <c r="R188" s="194"/>
      <c r="S188" s="194"/>
      <c r="T188" s="195"/>
      <c r="AT188" s="189" t="s">
        <v>144</v>
      </c>
      <c r="AU188" s="189" t="s">
        <v>82</v>
      </c>
      <c r="AV188" s="11" t="s">
        <v>82</v>
      </c>
      <c r="AW188" s="11" t="s">
        <v>35</v>
      </c>
      <c r="AX188" s="11" t="s">
        <v>80</v>
      </c>
      <c r="AY188" s="189" t="s">
        <v>135</v>
      </c>
    </row>
    <row r="189" spans="2:65" s="12" customFormat="1" ht="13.5">
      <c r="B189" s="196"/>
      <c r="D189" s="197" t="s">
        <v>144</v>
      </c>
      <c r="E189" s="198" t="s">
        <v>5</v>
      </c>
      <c r="F189" s="199" t="s">
        <v>957</v>
      </c>
      <c r="H189" s="200" t="s">
        <v>5</v>
      </c>
      <c r="I189" s="201"/>
      <c r="L189" s="196"/>
      <c r="M189" s="202"/>
      <c r="N189" s="203"/>
      <c r="O189" s="203"/>
      <c r="P189" s="203"/>
      <c r="Q189" s="203"/>
      <c r="R189" s="203"/>
      <c r="S189" s="203"/>
      <c r="T189" s="204"/>
      <c r="AT189" s="205" t="s">
        <v>144</v>
      </c>
      <c r="AU189" s="205" t="s">
        <v>82</v>
      </c>
      <c r="AV189" s="12" t="s">
        <v>80</v>
      </c>
      <c r="AW189" s="12" t="s">
        <v>35</v>
      </c>
      <c r="AX189" s="12" t="s">
        <v>72</v>
      </c>
      <c r="AY189" s="205" t="s">
        <v>135</v>
      </c>
    </row>
    <row r="190" spans="2:65" s="1" customFormat="1" ht="22.5" customHeight="1">
      <c r="B190" s="174"/>
      <c r="C190" s="219" t="s">
        <v>273</v>
      </c>
      <c r="D190" s="219" t="s">
        <v>225</v>
      </c>
      <c r="E190" s="220" t="s">
        <v>724</v>
      </c>
      <c r="F190" s="221" t="s">
        <v>725</v>
      </c>
      <c r="G190" s="222" t="s">
        <v>271</v>
      </c>
      <c r="H190" s="223">
        <v>1</v>
      </c>
      <c r="I190" s="224"/>
      <c r="J190" s="225">
        <f>ROUND(I190*H190,2)</f>
        <v>0</v>
      </c>
      <c r="K190" s="221" t="s">
        <v>141</v>
      </c>
      <c r="L190" s="226"/>
      <c r="M190" s="227" t="s">
        <v>5</v>
      </c>
      <c r="N190" s="228" t="s">
        <v>43</v>
      </c>
      <c r="O190" s="42"/>
      <c r="P190" s="184">
        <f>O190*H190</f>
        <v>0</v>
      </c>
      <c r="Q190" s="184">
        <v>1.6500000000000001E-2</v>
      </c>
      <c r="R190" s="184">
        <f>Q190*H190</f>
        <v>1.6500000000000001E-2</v>
      </c>
      <c r="S190" s="184">
        <v>0</v>
      </c>
      <c r="T190" s="185">
        <f>S190*H190</f>
        <v>0</v>
      </c>
      <c r="AR190" s="24" t="s">
        <v>183</v>
      </c>
      <c r="AT190" s="24" t="s">
        <v>225</v>
      </c>
      <c r="AU190" s="24" t="s">
        <v>82</v>
      </c>
      <c r="AY190" s="24" t="s">
        <v>135</v>
      </c>
      <c r="BE190" s="186">
        <f>IF(N190="základní",J190,0)</f>
        <v>0</v>
      </c>
      <c r="BF190" s="186">
        <f>IF(N190="snížená",J190,0)</f>
        <v>0</v>
      </c>
      <c r="BG190" s="186">
        <f>IF(N190="zákl. přenesená",J190,0)</f>
        <v>0</v>
      </c>
      <c r="BH190" s="186">
        <f>IF(N190="sníž. přenesená",J190,0)</f>
        <v>0</v>
      </c>
      <c r="BI190" s="186">
        <f>IF(N190="nulová",J190,0)</f>
        <v>0</v>
      </c>
      <c r="BJ190" s="24" t="s">
        <v>80</v>
      </c>
      <c r="BK190" s="186">
        <f>ROUND(I190*H190,2)</f>
        <v>0</v>
      </c>
      <c r="BL190" s="24" t="s">
        <v>142</v>
      </c>
      <c r="BM190" s="24" t="s">
        <v>726</v>
      </c>
    </row>
    <row r="191" spans="2:65" s="1" customFormat="1" ht="22.5" customHeight="1">
      <c r="B191" s="174"/>
      <c r="C191" s="219" t="s">
        <v>277</v>
      </c>
      <c r="D191" s="219" t="s">
        <v>225</v>
      </c>
      <c r="E191" s="220" t="s">
        <v>727</v>
      </c>
      <c r="F191" s="221" t="s">
        <v>728</v>
      </c>
      <c r="G191" s="222" t="s">
        <v>271</v>
      </c>
      <c r="H191" s="223">
        <v>2</v>
      </c>
      <c r="I191" s="224"/>
      <c r="J191" s="225">
        <f>ROUND(I191*H191,2)</f>
        <v>0</v>
      </c>
      <c r="K191" s="221" t="s">
        <v>5</v>
      </c>
      <c r="L191" s="226"/>
      <c r="M191" s="227" t="s">
        <v>5</v>
      </c>
      <c r="N191" s="228" t="s">
        <v>43</v>
      </c>
      <c r="O191" s="42"/>
      <c r="P191" s="184">
        <f>O191*H191</f>
        <v>0</v>
      </c>
      <c r="Q191" s="184">
        <v>1.78E-2</v>
      </c>
      <c r="R191" s="184">
        <f>Q191*H191</f>
        <v>3.56E-2</v>
      </c>
      <c r="S191" s="184">
        <v>0</v>
      </c>
      <c r="T191" s="185">
        <f>S191*H191</f>
        <v>0</v>
      </c>
      <c r="AR191" s="24" t="s">
        <v>183</v>
      </c>
      <c r="AT191" s="24" t="s">
        <v>225</v>
      </c>
      <c r="AU191" s="24" t="s">
        <v>82</v>
      </c>
      <c r="AY191" s="24" t="s">
        <v>135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24" t="s">
        <v>80</v>
      </c>
      <c r="BK191" s="186">
        <f>ROUND(I191*H191,2)</f>
        <v>0</v>
      </c>
      <c r="BL191" s="24" t="s">
        <v>142</v>
      </c>
      <c r="BM191" s="24" t="s">
        <v>729</v>
      </c>
    </row>
    <row r="192" spans="2:65" s="1" customFormat="1" ht="22.5" customHeight="1">
      <c r="B192" s="174"/>
      <c r="C192" s="175" t="s">
        <v>281</v>
      </c>
      <c r="D192" s="175" t="s">
        <v>137</v>
      </c>
      <c r="E192" s="176" t="s">
        <v>739</v>
      </c>
      <c r="F192" s="177" t="s">
        <v>740</v>
      </c>
      <c r="G192" s="178" t="s">
        <v>257</v>
      </c>
      <c r="H192" s="179">
        <v>132</v>
      </c>
      <c r="I192" s="180"/>
      <c r="J192" s="181">
        <f>ROUND(I192*H192,2)</f>
        <v>0</v>
      </c>
      <c r="K192" s="177" t="s">
        <v>141</v>
      </c>
      <c r="L192" s="41"/>
      <c r="M192" s="182" t="s">
        <v>5</v>
      </c>
      <c r="N192" s="183" t="s">
        <v>43</v>
      </c>
      <c r="O192" s="42"/>
      <c r="P192" s="184">
        <f>O192*H192</f>
        <v>0</v>
      </c>
      <c r="Q192" s="184">
        <v>0</v>
      </c>
      <c r="R192" s="184">
        <f>Q192*H192</f>
        <v>0</v>
      </c>
      <c r="S192" s="184">
        <v>0</v>
      </c>
      <c r="T192" s="185">
        <f>S192*H192</f>
        <v>0</v>
      </c>
      <c r="AR192" s="24" t="s">
        <v>142</v>
      </c>
      <c r="AT192" s="24" t="s">
        <v>137</v>
      </c>
      <c r="AU192" s="24" t="s">
        <v>82</v>
      </c>
      <c r="AY192" s="24" t="s">
        <v>135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24" t="s">
        <v>80</v>
      </c>
      <c r="BK192" s="186">
        <f>ROUND(I192*H192,2)</f>
        <v>0</v>
      </c>
      <c r="BL192" s="24" t="s">
        <v>142</v>
      </c>
      <c r="BM192" s="24" t="s">
        <v>741</v>
      </c>
    </row>
    <row r="193" spans="2:65" s="11" customFormat="1" ht="13.5">
      <c r="B193" s="187"/>
      <c r="D193" s="188" t="s">
        <v>144</v>
      </c>
      <c r="E193" s="189" t="s">
        <v>5</v>
      </c>
      <c r="F193" s="190" t="s">
        <v>982</v>
      </c>
      <c r="H193" s="191">
        <v>132</v>
      </c>
      <c r="I193" s="192"/>
      <c r="L193" s="187"/>
      <c r="M193" s="193"/>
      <c r="N193" s="194"/>
      <c r="O193" s="194"/>
      <c r="P193" s="194"/>
      <c r="Q193" s="194"/>
      <c r="R193" s="194"/>
      <c r="S193" s="194"/>
      <c r="T193" s="195"/>
      <c r="AT193" s="189" t="s">
        <v>144</v>
      </c>
      <c r="AU193" s="189" t="s">
        <v>82</v>
      </c>
      <c r="AV193" s="11" t="s">
        <v>82</v>
      </c>
      <c r="AW193" s="11" t="s">
        <v>35</v>
      </c>
      <c r="AX193" s="11" t="s">
        <v>80</v>
      </c>
      <c r="AY193" s="189" t="s">
        <v>135</v>
      </c>
    </row>
    <row r="194" spans="2:65" s="12" customFormat="1" ht="13.5">
      <c r="B194" s="196"/>
      <c r="D194" s="197" t="s">
        <v>144</v>
      </c>
      <c r="E194" s="198" t="s">
        <v>5</v>
      </c>
      <c r="F194" s="199" t="s">
        <v>957</v>
      </c>
      <c r="H194" s="200" t="s">
        <v>5</v>
      </c>
      <c r="I194" s="201"/>
      <c r="L194" s="196"/>
      <c r="M194" s="202"/>
      <c r="N194" s="203"/>
      <c r="O194" s="203"/>
      <c r="P194" s="203"/>
      <c r="Q194" s="203"/>
      <c r="R194" s="203"/>
      <c r="S194" s="203"/>
      <c r="T194" s="204"/>
      <c r="AT194" s="205" t="s">
        <v>144</v>
      </c>
      <c r="AU194" s="205" t="s">
        <v>82</v>
      </c>
      <c r="AV194" s="12" t="s">
        <v>80</v>
      </c>
      <c r="AW194" s="12" t="s">
        <v>35</v>
      </c>
      <c r="AX194" s="12" t="s">
        <v>72</v>
      </c>
      <c r="AY194" s="205" t="s">
        <v>135</v>
      </c>
    </row>
    <row r="195" spans="2:65" s="1" customFormat="1" ht="22.5" customHeight="1">
      <c r="B195" s="174"/>
      <c r="C195" s="219" t="s">
        <v>286</v>
      </c>
      <c r="D195" s="219" t="s">
        <v>225</v>
      </c>
      <c r="E195" s="220" t="s">
        <v>743</v>
      </c>
      <c r="F195" s="221" t="s">
        <v>744</v>
      </c>
      <c r="G195" s="222" t="s">
        <v>257</v>
      </c>
      <c r="H195" s="223">
        <v>135.96</v>
      </c>
      <c r="I195" s="224"/>
      <c r="J195" s="225">
        <f>ROUND(I195*H195,2)</f>
        <v>0</v>
      </c>
      <c r="K195" s="221" t="s">
        <v>141</v>
      </c>
      <c r="L195" s="226"/>
      <c r="M195" s="227" t="s">
        <v>5</v>
      </c>
      <c r="N195" s="228" t="s">
        <v>43</v>
      </c>
      <c r="O195" s="42"/>
      <c r="P195" s="184">
        <f>O195*H195</f>
        <v>0</v>
      </c>
      <c r="Q195" s="184">
        <v>3.6999999999999999E-4</v>
      </c>
      <c r="R195" s="184">
        <f>Q195*H195</f>
        <v>5.0305200000000001E-2</v>
      </c>
      <c r="S195" s="184">
        <v>0</v>
      </c>
      <c r="T195" s="185">
        <f>S195*H195</f>
        <v>0</v>
      </c>
      <c r="AR195" s="24" t="s">
        <v>183</v>
      </c>
      <c r="AT195" s="24" t="s">
        <v>225</v>
      </c>
      <c r="AU195" s="24" t="s">
        <v>82</v>
      </c>
      <c r="AY195" s="24" t="s">
        <v>135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0</v>
      </c>
      <c r="BH195" s="186">
        <f>IF(N195="sníž. přenesená",J195,0)</f>
        <v>0</v>
      </c>
      <c r="BI195" s="186">
        <f>IF(N195="nulová",J195,0)</f>
        <v>0</v>
      </c>
      <c r="BJ195" s="24" t="s">
        <v>80</v>
      </c>
      <c r="BK195" s="186">
        <f>ROUND(I195*H195,2)</f>
        <v>0</v>
      </c>
      <c r="BL195" s="24" t="s">
        <v>142</v>
      </c>
      <c r="BM195" s="24" t="s">
        <v>745</v>
      </c>
    </row>
    <row r="196" spans="2:65" s="11" customFormat="1" ht="13.5">
      <c r="B196" s="187"/>
      <c r="D196" s="197" t="s">
        <v>144</v>
      </c>
      <c r="E196" s="237" t="s">
        <v>5</v>
      </c>
      <c r="F196" s="217" t="s">
        <v>983</v>
      </c>
      <c r="H196" s="218">
        <v>135.96</v>
      </c>
      <c r="I196" s="192"/>
      <c r="L196" s="187"/>
      <c r="M196" s="193"/>
      <c r="N196" s="194"/>
      <c r="O196" s="194"/>
      <c r="P196" s="194"/>
      <c r="Q196" s="194"/>
      <c r="R196" s="194"/>
      <c r="S196" s="194"/>
      <c r="T196" s="195"/>
      <c r="AT196" s="189" t="s">
        <v>144</v>
      </c>
      <c r="AU196" s="189" t="s">
        <v>82</v>
      </c>
      <c r="AV196" s="11" t="s">
        <v>82</v>
      </c>
      <c r="AW196" s="11" t="s">
        <v>35</v>
      </c>
      <c r="AX196" s="11" t="s">
        <v>80</v>
      </c>
      <c r="AY196" s="189" t="s">
        <v>135</v>
      </c>
    </row>
    <row r="197" spans="2:65" s="1" customFormat="1" ht="31.5" customHeight="1">
      <c r="B197" s="174"/>
      <c r="C197" s="175" t="s">
        <v>291</v>
      </c>
      <c r="D197" s="175" t="s">
        <v>137</v>
      </c>
      <c r="E197" s="176" t="s">
        <v>747</v>
      </c>
      <c r="F197" s="177" t="s">
        <v>748</v>
      </c>
      <c r="G197" s="178" t="s">
        <v>257</v>
      </c>
      <c r="H197" s="179">
        <v>8</v>
      </c>
      <c r="I197" s="180"/>
      <c r="J197" s="181">
        <f>ROUND(I197*H197,2)</f>
        <v>0</v>
      </c>
      <c r="K197" s="177" t="s">
        <v>141</v>
      </c>
      <c r="L197" s="41"/>
      <c r="M197" s="182" t="s">
        <v>5</v>
      </c>
      <c r="N197" s="183" t="s">
        <v>43</v>
      </c>
      <c r="O197" s="42"/>
      <c r="P197" s="184">
        <f>O197*H197</f>
        <v>0</v>
      </c>
      <c r="Q197" s="184">
        <v>0</v>
      </c>
      <c r="R197" s="184">
        <f>Q197*H197</f>
        <v>0</v>
      </c>
      <c r="S197" s="184">
        <v>0</v>
      </c>
      <c r="T197" s="185">
        <f>S197*H197</f>
        <v>0</v>
      </c>
      <c r="AR197" s="24" t="s">
        <v>142</v>
      </c>
      <c r="AT197" s="24" t="s">
        <v>137</v>
      </c>
      <c r="AU197" s="24" t="s">
        <v>82</v>
      </c>
      <c r="AY197" s="24" t="s">
        <v>135</v>
      </c>
      <c r="BE197" s="186">
        <f>IF(N197="základní",J197,0)</f>
        <v>0</v>
      </c>
      <c r="BF197" s="186">
        <f>IF(N197="snížená",J197,0)</f>
        <v>0</v>
      </c>
      <c r="BG197" s="186">
        <f>IF(N197="zákl. přenesená",J197,0)</f>
        <v>0</v>
      </c>
      <c r="BH197" s="186">
        <f>IF(N197="sníž. přenesená",J197,0)</f>
        <v>0</v>
      </c>
      <c r="BI197" s="186">
        <f>IF(N197="nulová",J197,0)</f>
        <v>0</v>
      </c>
      <c r="BJ197" s="24" t="s">
        <v>80</v>
      </c>
      <c r="BK197" s="186">
        <f>ROUND(I197*H197,2)</f>
        <v>0</v>
      </c>
      <c r="BL197" s="24" t="s">
        <v>142</v>
      </c>
      <c r="BM197" s="24" t="s">
        <v>749</v>
      </c>
    </row>
    <row r="198" spans="2:65" s="11" customFormat="1" ht="13.5">
      <c r="B198" s="187"/>
      <c r="D198" s="188" t="s">
        <v>144</v>
      </c>
      <c r="E198" s="189" t="s">
        <v>5</v>
      </c>
      <c r="F198" s="190" t="s">
        <v>183</v>
      </c>
      <c r="H198" s="191">
        <v>8</v>
      </c>
      <c r="I198" s="192"/>
      <c r="L198" s="187"/>
      <c r="M198" s="193"/>
      <c r="N198" s="194"/>
      <c r="O198" s="194"/>
      <c r="P198" s="194"/>
      <c r="Q198" s="194"/>
      <c r="R198" s="194"/>
      <c r="S198" s="194"/>
      <c r="T198" s="195"/>
      <c r="AT198" s="189" t="s">
        <v>144</v>
      </c>
      <c r="AU198" s="189" t="s">
        <v>82</v>
      </c>
      <c r="AV198" s="11" t="s">
        <v>82</v>
      </c>
      <c r="AW198" s="11" t="s">
        <v>35</v>
      </c>
      <c r="AX198" s="11" t="s">
        <v>80</v>
      </c>
      <c r="AY198" s="189" t="s">
        <v>135</v>
      </c>
    </row>
    <row r="199" spans="2:65" s="12" customFormat="1" ht="13.5">
      <c r="B199" s="196"/>
      <c r="D199" s="197" t="s">
        <v>144</v>
      </c>
      <c r="E199" s="198" t="s">
        <v>5</v>
      </c>
      <c r="F199" s="199" t="s">
        <v>957</v>
      </c>
      <c r="H199" s="200" t="s">
        <v>5</v>
      </c>
      <c r="I199" s="201"/>
      <c r="L199" s="196"/>
      <c r="M199" s="202"/>
      <c r="N199" s="203"/>
      <c r="O199" s="203"/>
      <c r="P199" s="203"/>
      <c r="Q199" s="203"/>
      <c r="R199" s="203"/>
      <c r="S199" s="203"/>
      <c r="T199" s="204"/>
      <c r="AT199" s="205" t="s">
        <v>144</v>
      </c>
      <c r="AU199" s="205" t="s">
        <v>82</v>
      </c>
      <c r="AV199" s="12" t="s">
        <v>80</v>
      </c>
      <c r="AW199" s="12" t="s">
        <v>35</v>
      </c>
      <c r="AX199" s="12" t="s">
        <v>72</v>
      </c>
      <c r="AY199" s="205" t="s">
        <v>135</v>
      </c>
    </row>
    <row r="200" spans="2:65" s="1" customFormat="1" ht="22.5" customHeight="1">
      <c r="B200" s="174"/>
      <c r="C200" s="219" t="s">
        <v>296</v>
      </c>
      <c r="D200" s="219" t="s">
        <v>225</v>
      </c>
      <c r="E200" s="220" t="s">
        <v>750</v>
      </c>
      <c r="F200" s="221" t="s">
        <v>751</v>
      </c>
      <c r="G200" s="222" t="s">
        <v>257</v>
      </c>
      <c r="H200" s="223">
        <v>8.24</v>
      </c>
      <c r="I200" s="224"/>
      <c r="J200" s="225">
        <f>ROUND(I200*H200,2)</f>
        <v>0</v>
      </c>
      <c r="K200" s="221" t="s">
        <v>141</v>
      </c>
      <c r="L200" s="226"/>
      <c r="M200" s="227" t="s">
        <v>5</v>
      </c>
      <c r="N200" s="228" t="s">
        <v>43</v>
      </c>
      <c r="O200" s="42"/>
      <c r="P200" s="184">
        <f>O200*H200</f>
        <v>0</v>
      </c>
      <c r="Q200" s="184">
        <v>9.1E-4</v>
      </c>
      <c r="R200" s="184">
        <f>Q200*H200</f>
        <v>7.4984000000000006E-3</v>
      </c>
      <c r="S200" s="184">
        <v>0</v>
      </c>
      <c r="T200" s="185">
        <f>S200*H200</f>
        <v>0</v>
      </c>
      <c r="AR200" s="24" t="s">
        <v>183</v>
      </c>
      <c r="AT200" s="24" t="s">
        <v>225</v>
      </c>
      <c r="AU200" s="24" t="s">
        <v>82</v>
      </c>
      <c r="AY200" s="24" t="s">
        <v>135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24" t="s">
        <v>80</v>
      </c>
      <c r="BK200" s="186">
        <f>ROUND(I200*H200,2)</f>
        <v>0</v>
      </c>
      <c r="BL200" s="24" t="s">
        <v>142</v>
      </c>
      <c r="BM200" s="24" t="s">
        <v>752</v>
      </c>
    </row>
    <row r="201" spans="2:65" s="11" customFormat="1" ht="13.5">
      <c r="B201" s="187"/>
      <c r="D201" s="197" t="s">
        <v>144</v>
      </c>
      <c r="F201" s="217" t="s">
        <v>984</v>
      </c>
      <c r="H201" s="218">
        <v>8.24</v>
      </c>
      <c r="I201" s="192"/>
      <c r="L201" s="187"/>
      <c r="M201" s="193"/>
      <c r="N201" s="194"/>
      <c r="O201" s="194"/>
      <c r="P201" s="194"/>
      <c r="Q201" s="194"/>
      <c r="R201" s="194"/>
      <c r="S201" s="194"/>
      <c r="T201" s="195"/>
      <c r="AT201" s="189" t="s">
        <v>144</v>
      </c>
      <c r="AU201" s="189" t="s">
        <v>82</v>
      </c>
      <c r="AV201" s="11" t="s">
        <v>82</v>
      </c>
      <c r="AW201" s="11" t="s">
        <v>6</v>
      </c>
      <c r="AX201" s="11" t="s">
        <v>80</v>
      </c>
      <c r="AY201" s="189" t="s">
        <v>135</v>
      </c>
    </row>
    <row r="202" spans="2:65" s="1" customFormat="1" ht="22.5" customHeight="1">
      <c r="B202" s="174"/>
      <c r="C202" s="219" t="s">
        <v>301</v>
      </c>
      <c r="D202" s="219" t="s">
        <v>225</v>
      </c>
      <c r="E202" s="220" t="s">
        <v>754</v>
      </c>
      <c r="F202" s="221" t="s">
        <v>755</v>
      </c>
      <c r="G202" s="222" t="s">
        <v>271</v>
      </c>
      <c r="H202" s="223">
        <v>1</v>
      </c>
      <c r="I202" s="224"/>
      <c r="J202" s="225">
        <f>ROUND(I202*H202,2)</f>
        <v>0</v>
      </c>
      <c r="K202" s="221" t="s">
        <v>5</v>
      </c>
      <c r="L202" s="226"/>
      <c r="M202" s="227" t="s">
        <v>5</v>
      </c>
      <c r="N202" s="228" t="s">
        <v>43</v>
      </c>
      <c r="O202" s="42"/>
      <c r="P202" s="184">
        <f>O202*H202</f>
        <v>0</v>
      </c>
      <c r="Q202" s="184">
        <v>1.2E-4</v>
      </c>
      <c r="R202" s="184">
        <f>Q202*H202</f>
        <v>1.2E-4</v>
      </c>
      <c r="S202" s="184">
        <v>0</v>
      </c>
      <c r="T202" s="185">
        <f>S202*H202</f>
        <v>0</v>
      </c>
      <c r="AR202" s="24" t="s">
        <v>183</v>
      </c>
      <c r="AT202" s="24" t="s">
        <v>225</v>
      </c>
      <c r="AU202" s="24" t="s">
        <v>82</v>
      </c>
      <c r="AY202" s="24" t="s">
        <v>135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24" t="s">
        <v>80</v>
      </c>
      <c r="BK202" s="186">
        <f>ROUND(I202*H202,2)</f>
        <v>0</v>
      </c>
      <c r="BL202" s="24" t="s">
        <v>142</v>
      </c>
      <c r="BM202" s="24" t="s">
        <v>756</v>
      </c>
    </row>
    <row r="203" spans="2:65" s="1" customFormat="1" ht="22.5" customHeight="1">
      <c r="B203" s="174"/>
      <c r="C203" s="175" t="s">
        <v>306</v>
      </c>
      <c r="D203" s="175" t="s">
        <v>137</v>
      </c>
      <c r="E203" s="176" t="s">
        <v>757</v>
      </c>
      <c r="F203" s="177" t="s">
        <v>758</v>
      </c>
      <c r="G203" s="178" t="s">
        <v>257</v>
      </c>
      <c r="H203" s="179">
        <v>202.5</v>
      </c>
      <c r="I203" s="180"/>
      <c r="J203" s="181">
        <f>ROUND(I203*H203,2)</f>
        <v>0</v>
      </c>
      <c r="K203" s="177" t="s">
        <v>141</v>
      </c>
      <c r="L203" s="41"/>
      <c r="M203" s="182" t="s">
        <v>5</v>
      </c>
      <c r="N203" s="183" t="s">
        <v>43</v>
      </c>
      <c r="O203" s="42"/>
      <c r="P203" s="184">
        <f>O203*H203</f>
        <v>0</v>
      </c>
      <c r="Q203" s="184">
        <v>0</v>
      </c>
      <c r="R203" s="184">
        <f>Q203*H203</f>
        <v>0</v>
      </c>
      <c r="S203" s="184">
        <v>0</v>
      </c>
      <c r="T203" s="185">
        <f>S203*H203</f>
        <v>0</v>
      </c>
      <c r="AR203" s="24" t="s">
        <v>142</v>
      </c>
      <c r="AT203" s="24" t="s">
        <v>137</v>
      </c>
      <c r="AU203" s="24" t="s">
        <v>82</v>
      </c>
      <c r="AY203" s="24" t="s">
        <v>135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0</v>
      </c>
      <c r="BH203" s="186">
        <f>IF(N203="sníž. přenesená",J203,0)</f>
        <v>0</v>
      </c>
      <c r="BI203" s="186">
        <f>IF(N203="nulová",J203,0)</f>
        <v>0</v>
      </c>
      <c r="BJ203" s="24" t="s">
        <v>80</v>
      </c>
      <c r="BK203" s="186">
        <f>ROUND(I203*H203,2)</f>
        <v>0</v>
      </c>
      <c r="BL203" s="24" t="s">
        <v>142</v>
      </c>
      <c r="BM203" s="24" t="s">
        <v>759</v>
      </c>
    </row>
    <row r="204" spans="2:65" s="11" customFormat="1" ht="13.5">
      <c r="B204" s="187"/>
      <c r="D204" s="188" t="s">
        <v>144</v>
      </c>
      <c r="E204" s="189" t="s">
        <v>5</v>
      </c>
      <c r="F204" s="190" t="s">
        <v>985</v>
      </c>
      <c r="H204" s="191">
        <v>202.5</v>
      </c>
      <c r="I204" s="192"/>
      <c r="L204" s="187"/>
      <c r="M204" s="193"/>
      <c r="N204" s="194"/>
      <c r="O204" s="194"/>
      <c r="P204" s="194"/>
      <c r="Q204" s="194"/>
      <c r="R204" s="194"/>
      <c r="S204" s="194"/>
      <c r="T204" s="195"/>
      <c r="AT204" s="189" t="s">
        <v>144</v>
      </c>
      <c r="AU204" s="189" t="s">
        <v>82</v>
      </c>
      <c r="AV204" s="11" t="s">
        <v>82</v>
      </c>
      <c r="AW204" s="11" t="s">
        <v>35</v>
      </c>
      <c r="AX204" s="11" t="s">
        <v>80</v>
      </c>
      <c r="AY204" s="189" t="s">
        <v>135</v>
      </c>
    </row>
    <row r="205" spans="2:65" s="12" customFormat="1" ht="13.5">
      <c r="B205" s="196"/>
      <c r="D205" s="197" t="s">
        <v>144</v>
      </c>
      <c r="E205" s="198" t="s">
        <v>5</v>
      </c>
      <c r="F205" s="199" t="s">
        <v>957</v>
      </c>
      <c r="H205" s="200" t="s">
        <v>5</v>
      </c>
      <c r="I205" s="201"/>
      <c r="L205" s="196"/>
      <c r="M205" s="202"/>
      <c r="N205" s="203"/>
      <c r="O205" s="203"/>
      <c r="P205" s="203"/>
      <c r="Q205" s="203"/>
      <c r="R205" s="203"/>
      <c r="S205" s="203"/>
      <c r="T205" s="204"/>
      <c r="AT205" s="205" t="s">
        <v>144</v>
      </c>
      <c r="AU205" s="205" t="s">
        <v>82</v>
      </c>
      <c r="AV205" s="12" t="s">
        <v>80</v>
      </c>
      <c r="AW205" s="12" t="s">
        <v>35</v>
      </c>
      <c r="AX205" s="12" t="s">
        <v>72</v>
      </c>
      <c r="AY205" s="205" t="s">
        <v>135</v>
      </c>
    </row>
    <row r="206" spans="2:65" s="1" customFormat="1" ht="22.5" customHeight="1">
      <c r="B206" s="174"/>
      <c r="C206" s="219" t="s">
        <v>311</v>
      </c>
      <c r="D206" s="219" t="s">
        <v>225</v>
      </c>
      <c r="E206" s="220" t="s">
        <v>761</v>
      </c>
      <c r="F206" s="221" t="s">
        <v>762</v>
      </c>
      <c r="G206" s="222" t="s">
        <v>257</v>
      </c>
      <c r="H206" s="223">
        <v>208.57499999999999</v>
      </c>
      <c r="I206" s="224"/>
      <c r="J206" s="225">
        <f>ROUND(I206*H206,2)</f>
        <v>0</v>
      </c>
      <c r="K206" s="221" t="s">
        <v>141</v>
      </c>
      <c r="L206" s="226"/>
      <c r="M206" s="227" t="s">
        <v>5</v>
      </c>
      <c r="N206" s="228" t="s">
        <v>43</v>
      </c>
      <c r="O206" s="42"/>
      <c r="P206" s="184">
        <f>O206*H206</f>
        <v>0</v>
      </c>
      <c r="Q206" s="184">
        <v>3.14E-3</v>
      </c>
      <c r="R206" s="184">
        <f>Q206*H206</f>
        <v>0.65492549999999994</v>
      </c>
      <c r="S206" s="184">
        <v>0</v>
      </c>
      <c r="T206" s="185">
        <f>S206*H206</f>
        <v>0</v>
      </c>
      <c r="AR206" s="24" t="s">
        <v>183</v>
      </c>
      <c r="AT206" s="24" t="s">
        <v>225</v>
      </c>
      <c r="AU206" s="24" t="s">
        <v>82</v>
      </c>
      <c r="AY206" s="24" t="s">
        <v>135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24" t="s">
        <v>80</v>
      </c>
      <c r="BK206" s="186">
        <f>ROUND(I206*H206,2)</f>
        <v>0</v>
      </c>
      <c r="BL206" s="24" t="s">
        <v>142</v>
      </c>
      <c r="BM206" s="24" t="s">
        <v>763</v>
      </c>
    </row>
    <row r="207" spans="2:65" s="1" customFormat="1" ht="27">
      <c r="B207" s="41"/>
      <c r="D207" s="188" t="s">
        <v>764</v>
      </c>
      <c r="F207" s="242" t="s">
        <v>765</v>
      </c>
      <c r="I207" s="243"/>
      <c r="L207" s="41"/>
      <c r="M207" s="244"/>
      <c r="N207" s="42"/>
      <c r="O207" s="42"/>
      <c r="P207" s="42"/>
      <c r="Q207" s="42"/>
      <c r="R207" s="42"/>
      <c r="S207" s="42"/>
      <c r="T207" s="70"/>
      <c r="AT207" s="24" t="s">
        <v>764</v>
      </c>
      <c r="AU207" s="24" t="s">
        <v>82</v>
      </c>
    </row>
    <row r="208" spans="2:65" s="11" customFormat="1" ht="13.5">
      <c r="B208" s="187"/>
      <c r="D208" s="197" t="s">
        <v>144</v>
      </c>
      <c r="F208" s="217" t="s">
        <v>986</v>
      </c>
      <c r="H208" s="218">
        <v>208.57499999999999</v>
      </c>
      <c r="I208" s="192"/>
      <c r="L208" s="187"/>
      <c r="M208" s="193"/>
      <c r="N208" s="194"/>
      <c r="O208" s="194"/>
      <c r="P208" s="194"/>
      <c r="Q208" s="194"/>
      <c r="R208" s="194"/>
      <c r="S208" s="194"/>
      <c r="T208" s="195"/>
      <c r="AT208" s="189" t="s">
        <v>144</v>
      </c>
      <c r="AU208" s="189" t="s">
        <v>82</v>
      </c>
      <c r="AV208" s="11" t="s">
        <v>82</v>
      </c>
      <c r="AW208" s="11" t="s">
        <v>6</v>
      </c>
      <c r="AX208" s="11" t="s">
        <v>80</v>
      </c>
      <c r="AY208" s="189" t="s">
        <v>135</v>
      </c>
    </row>
    <row r="209" spans="2:65" s="1" customFormat="1" ht="22.5" customHeight="1">
      <c r="B209" s="174"/>
      <c r="C209" s="219" t="s">
        <v>315</v>
      </c>
      <c r="D209" s="219" t="s">
        <v>225</v>
      </c>
      <c r="E209" s="220" t="s">
        <v>767</v>
      </c>
      <c r="F209" s="221" t="s">
        <v>768</v>
      </c>
      <c r="G209" s="222" t="s">
        <v>271</v>
      </c>
      <c r="H209" s="223">
        <v>4</v>
      </c>
      <c r="I209" s="224"/>
      <c r="J209" s="225">
        <f>ROUND(I209*H209,2)</f>
        <v>0</v>
      </c>
      <c r="K209" s="221" t="s">
        <v>5</v>
      </c>
      <c r="L209" s="226"/>
      <c r="M209" s="227" t="s">
        <v>5</v>
      </c>
      <c r="N209" s="228" t="s">
        <v>43</v>
      </c>
      <c r="O209" s="42"/>
      <c r="P209" s="184">
        <f>O209*H209</f>
        <v>0</v>
      </c>
      <c r="Q209" s="184">
        <v>7.2000000000000005E-4</v>
      </c>
      <c r="R209" s="184">
        <f>Q209*H209</f>
        <v>2.8800000000000002E-3</v>
      </c>
      <c r="S209" s="184">
        <v>0</v>
      </c>
      <c r="T209" s="185">
        <f>S209*H209</f>
        <v>0</v>
      </c>
      <c r="AR209" s="24" t="s">
        <v>183</v>
      </c>
      <c r="AT209" s="24" t="s">
        <v>225</v>
      </c>
      <c r="AU209" s="24" t="s">
        <v>82</v>
      </c>
      <c r="AY209" s="24" t="s">
        <v>135</v>
      </c>
      <c r="BE209" s="186">
        <f>IF(N209="základní",J209,0)</f>
        <v>0</v>
      </c>
      <c r="BF209" s="186">
        <f>IF(N209="snížená",J209,0)</f>
        <v>0</v>
      </c>
      <c r="BG209" s="186">
        <f>IF(N209="zákl. přenesená",J209,0)</f>
        <v>0</v>
      </c>
      <c r="BH209" s="186">
        <f>IF(N209="sníž. přenesená",J209,0)</f>
        <v>0</v>
      </c>
      <c r="BI209" s="186">
        <f>IF(N209="nulová",J209,0)</f>
        <v>0</v>
      </c>
      <c r="BJ209" s="24" t="s">
        <v>80</v>
      </c>
      <c r="BK209" s="186">
        <f>ROUND(I209*H209,2)</f>
        <v>0</v>
      </c>
      <c r="BL209" s="24" t="s">
        <v>142</v>
      </c>
      <c r="BM209" s="24" t="s">
        <v>769</v>
      </c>
    </row>
    <row r="210" spans="2:65" s="1" customFormat="1" ht="22.5" customHeight="1">
      <c r="B210" s="174"/>
      <c r="C210" s="175" t="s">
        <v>319</v>
      </c>
      <c r="D210" s="175" t="s">
        <v>137</v>
      </c>
      <c r="E210" s="176" t="s">
        <v>770</v>
      </c>
      <c r="F210" s="177" t="s">
        <v>771</v>
      </c>
      <c r="G210" s="178" t="s">
        <v>271</v>
      </c>
      <c r="H210" s="179">
        <v>20</v>
      </c>
      <c r="I210" s="180"/>
      <c r="J210" s="181">
        <f>ROUND(I210*H210,2)</f>
        <v>0</v>
      </c>
      <c r="K210" s="177" t="s">
        <v>5</v>
      </c>
      <c r="L210" s="41"/>
      <c r="M210" s="182" t="s">
        <v>5</v>
      </c>
      <c r="N210" s="183" t="s">
        <v>43</v>
      </c>
      <c r="O210" s="42"/>
      <c r="P210" s="184">
        <f>O210*H210</f>
        <v>0</v>
      </c>
      <c r="Q210" s="184">
        <v>3.8000000000000002E-4</v>
      </c>
      <c r="R210" s="184">
        <f>Q210*H210</f>
        <v>7.6000000000000009E-3</v>
      </c>
      <c r="S210" s="184">
        <v>0</v>
      </c>
      <c r="T210" s="185">
        <f>S210*H210</f>
        <v>0</v>
      </c>
      <c r="AR210" s="24" t="s">
        <v>142</v>
      </c>
      <c r="AT210" s="24" t="s">
        <v>137</v>
      </c>
      <c r="AU210" s="24" t="s">
        <v>82</v>
      </c>
      <c r="AY210" s="24" t="s">
        <v>135</v>
      </c>
      <c r="BE210" s="186">
        <f>IF(N210="základní",J210,0)</f>
        <v>0</v>
      </c>
      <c r="BF210" s="186">
        <f>IF(N210="snížená",J210,0)</f>
        <v>0</v>
      </c>
      <c r="BG210" s="186">
        <f>IF(N210="zákl. přenesená",J210,0)</f>
        <v>0</v>
      </c>
      <c r="BH210" s="186">
        <f>IF(N210="sníž. přenesená",J210,0)</f>
        <v>0</v>
      </c>
      <c r="BI210" s="186">
        <f>IF(N210="nulová",J210,0)</f>
        <v>0</v>
      </c>
      <c r="BJ210" s="24" t="s">
        <v>80</v>
      </c>
      <c r="BK210" s="186">
        <f>ROUND(I210*H210,2)</f>
        <v>0</v>
      </c>
      <c r="BL210" s="24" t="s">
        <v>142</v>
      </c>
      <c r="BM210" s="24" t="s">
        <v>772</v>
      </c>
    </row>
    <row r="211" spans="2:65" s="11" customFormat="1" ht="13.5">
      <c r="B211" s="187"/>
      <c r="D211" s="188" t="s">
        <v>144</v>
      </c>
      <c r="E211" s="189" t="s">
        <v>5</v>
      </c>
      <c r="F211" s="190" t="s">
        <v>244</v>
      </c>
      <c r="H211" s="191">
        <v>20</v>
      </c>
      <c r="I211" s="192"/>
      <c r="L211" s="187"/>
      <c r="M211" s="193"/>
      <c r="N211" s="194"/>
      <c r="O211" s="194"/>
      <c r="P211" s="194"/>
      <c r="Q211" s="194"/>
      <c r="R211" s="194"/>
      <c r="S211" s="194"/>
      <c r="T211" s="195"/>
      <c r="AT211" s="189" t="s">
        <v>144</v>
      </c>
      <c r="AU211" s="189" t="s">
        <v>82</v>
      </c>
      <c r="AV211" s="11" t="s">
        <v>82</v>
      </c>
      <c r="AW211" s="11" t="s">
        <v>35</v>
      </c>
      <c r="AX211" s="11" t="s">
        <v>80</v>
      </c>
      <c r="AY211" s="189" t="s">
        <v>135</v>
      </c>
    </row>
    <row r="212" spans="2:65" s="12" customFormat="1" ht="13.5">
      <c r="B212" s="196"/>
      <c r="D212" s="197" t="s">
        <v>144</v>
      </c>
      <c r="E212" s="198" t="s">
        <v>5</v>
      </c>
      <c r="F212" s="199" t="s">
        <v>957</v>
      </c>
      <c r="H212" s="200" t="s">
        <v>5</v>
      </c>
      <c r="I212" s="201"/>
      <c r="L212" s="196"/>
      <c r="M212" s="202"/>
      <c r="N212" s="203"/>
      <c r="O212" s="203"/>
      <c r="P212" s="203"/>
      <c r="Q212" s="203"/>
      <c r="R212" s="203"/>
      <c r="S212" s="203"/>
      <c r="T212" s="204"/>
      <c r="AT212" s="205" t="s">
        <v>144</v>
      </c>
      <c r="AU212" s="205" t="s">
        <v>82</v>
      </c>
      <c r="AV212" s="12" t="s">
        <v>80</v>
      </c>
      <c r="AW212" s="12" t="s">
        <v>35</v>
      </c>
      <c r="AX212" s="12" t="s">
        <v>72</v>
      </c>
      <c r="AY212" s="205" t="s">
        <v>135</v>
      </c>
    </row>
    <row r="213" spans="2:65" s="1" customFormat="1" ht="22.5" customHeight="1">
      <c r="B213" s="174"/>
      <c r="C213" s="175" t="s">
        <v>310</v>
      </c>
      <c r="D213" s="175" t="s">
        <v>137</v>
      </c>
      <c r="E213" s="176" t="s">
        <v>773</v>
      </c>
      <c r="F213" s="177" t="s">
        <v>987</v>
      </c>
      <c r="G213" s="178" t="s">
        <v>271</v>
      </c>
      <c r="H213" s="179">
        <v>1</v>
      </c>
      <c r="I213" s="180"/>
      <c r="J213" s="181">
        <f>ROUND(I213*H213,2)</f>
        <v>0</v>
      </c>
      <c r="K213" s="177" t="s">
        <v>5</v>
      </c>
      <c r="L213" s="41"/>
      <c r="M213" s="182" t="s">
        <v>5</v>
      </c>
      <c r="N213" s="183" t="s">
        <v>43</v>
      </c>
      <c r="O213" s="42"/>
      <c r="P213" s="184">
        <f>O213*H213</f>
        <v>0</v>
      </c>
      <c r="Q213" s="184">
        <v>1.6299999999999999E-3</v>
      </c>
      <c r="R213" s="184">
        <f>Q213*H213</f>
        <v>1.6299999999999999E-3</v>
      </c>
      <c r="S213" s="184">
        <v>0</v>
      </c>
      <c r="T213" s="185">
        <f>S213*H213</f>
        <v>0</v>
      </c>
      <c r="AR213" s="24" t="s">
        <v>142</v>
      </c>
      <c r="AT213" s="24" t="s">
        <v>137</v>
      </c>
      <c r="AU213" s="24" t="s">
        <v>82</v>
      </c>
      <c r="AY213" s="24" t="s">
        <v>135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0</v>
      </c>
      <c r="BH213" s="186">
        <f>IF(N213="sníž. přenesená",J213,0)</f>
        <v>0</v>
      </c>
      <c r="BI213" s="186">
        <f>IF(N213="nulová",J213,0)</f>
        <v>0</v>
      </c>
      <c r="BJ213" s="24" t="s">
        <v>80</v>
      </c>
      <c r="BK213" s="186">
        <f>ROUND(I213*H213,2)</f>
        <v>0</v>
      </c>
      <c r="BL213" s="24" t="s">
        <v>142</v>
      </c>
      <c r="BM213" s="24" t="s">
        <v>775</v>
      </c>
    </row>
    <row r="214" spans="2:65" s="11" customFormat="1" ht="13.5">
      <c r="B214" s="187"/>
      <c r="D214" s="188" t="s">
        <v>144</v>
      </c>
      <c r="E214" s="189" t="s">
        <v>5</v>
      </c>
      <c r="F214" s="190" t="s">
        <v>80</v>
      </c>
      <c r="H214" s="191">
        <v>1</v>
      </c>
      <c r="I214" s="192"/>
      <c r="L214" s="187"/>
      <c r="M214" s="193"/>
      <c r="N214" s="194"/>
      <c r="O214" s="194"/>
      <c r="P214" s="194"/>
      <c r="Q214" s="194"/>
      <c r="R214" s="194"/>
      <c r="S214" s="194"/>
      <c r="T214" s="195"/>
      <c r="AT214" s="189" t="s">
        <v>144</v>
      </c>
      <c r="AU214" s="189" t="s">
        <v>82</v>
      </c>
      <c r="AV214" s="11" t="s">
        <v>82</v>
      </c>
      <c r="AW214" s="11" t="s">
        <v>35</v>
      </c>
      <c r="AX214" s="11" t="s">
        <v>80</v>
      </c>
      <c r="AY214" s="189" t="s">
        <v>135</v>
      </c>
    </row>
    <row r="215" spans="2:65" s="12" customFormat="1" ht="13.5">
      <c r="B215" s="196"/>
      <c r="D215" s="197" t="s">
        <v>144</v>
      </c>
      <c r="E215" s="198" t="s">
        <v>5</v>
      </c>
      <c r="F215" s="199" t="s">
        <v>957</v>
      </c>
      <c r="H215" s="200" t="s">
        <v>5</v>
      </c>
      <c r="I215" s="201"/>
      <c r="L215" s="196"/>
      <c r="M215" s="202"/>
      <c r="N215" s="203"/>
      <c r="O215" s="203"/>
      <c r="P215" s="203"/>
      <c r="Q215" s="203"/>
      <c r="R215" s="203"/>
      <c r="S215" s="203"/>
      <c r="T215" s="204"/>
      <c r="AT215" s="205" t="s">
        <v>144</v>
      </c>
      <c r="AU215" s="205" t="s">
        <v>82</v>
      </c>
      <c r="AV215" s="12" t="s">
        <v>80</v>
      </c>
      <c r="AW215" s="12" t="s">
        <v>35</v>
      </c>
      <c r="AX215" s="12" t="s">
        <v>72</v>
      </c>
      <c r="AY215" s="205" t="s">
        <v>135</v>
      </c>
    </row>
    <row r="216" spans="2:65" s="1" customFormat="1" ht="22.5" customHeight="1">
      <c r="B216" s="174"/>
      <c r="C216" s="175" t="s">
        <v>326</v>
      </c>
      <c r="D216" s="175" t="s">
        <v>137</v>
      </c>
      <c r="E216" s="176" t="s">
        <v>782</v>
      </c>
      <c r="F216" s="177" t="s">
        <v>783</v>
      </c>
      <c r="G216" s="178" t="s">
        <v>271</v>
      </c>
      <c r="H216" s="179">
        <v>20</v>
      </c>
      <c r="I216" s="180"/>
      <c r="J216" s="181">
        <f>ROUND(I216*H216,2)</f>
        <v>0</v>
      </c>
      <c r="K216" s="177" t="s">
        <v>5</v>
      </c>
      <c r="L216" s="41"/>
      <c r="M216" s="182" t="s">
        <v>5</v>
      </c>
      <c r="N216" s="183" t="s">
        <v>43</v>
      </c>
      <c r="O216" s="42"/>
      <c r="P216" s="184">
        <f>O216*H216</f>
        <v>0</v>
      </c>
      <c r="Q216" s="184">
        <v>7.2000000000000005E-4</v>
      </c>
      <c r="R216" s="184">
        <f>Q216*H216</f>
        <v>1.4400000000000001E-2</v>
      </c>
      <c r="S216" s="184">
        <v>0</v>
      </c>
      <c r="T216" s="185">
        <f>S216*H216</f>
        <v>0</v>
      </c>
      <c r="AR216" s="24" t="s">
        <v>142</v>
      </c>
      <c r="AT216" s="24" t="s">
        <v>137</v>
      </c>
      <c r="AU216" s="24" t="s">
        <v>82</v>
      </c>
      <c r="AY216" s="24" t="s">
        <v>135</v>
      </c>
      <c r="BE216" s="186">
        <f>IF(N216="základní",J216,0)</f>
        <v>0</v>
      </c>
      <c r="BF216" s="186">
        <f>IF(N216="snížená",J216,0)</f>
        <v>0</v>
      </c>
      <c r="BG216" s="186">
        <f>IF(N216="zákl. přenesená",J216,0)</f>
        <v>0</v>
      </c>
      <c r="BH216" s="186">
        <f>IF(N216="sníž. přenesená",J216,0)</f>
        <v>0</v>
      </c>
      <c r="BI216" s="186">
        <f>IF(N216="nulová",J216,0)</f>
        <v>0</v>
      </c>
      <c r="BJ216" s="24" t="s">
        <v>80</v>
      </c>
      <c r="BK216" s="186">
        <f>ROUND(I216*H216,2)</f>
        <v>0</v>
      </c>
      <c r="BL216" s="24" t="s">
        <v>142</v>
      </c>
      <c r="BM216" s="24" t="s">
        <v>784</v>
      </c>
    </row>
    <row r="217" spans="2:65" s="11" customFormat="1" ht="13.5">
      <c r="B217" s="187"/>
      <c r="D217" s="188" t="s">
        <v>144</v>
      </c>
      <c r="E217" s="189" t="s">
        <v>5</v>
      </c>
      <c r="F217" s="190" t="s">
        <v>244</v>
      </c>
      <c r="H217" s="191">
        <v>20</v>
      </c>
      <c r="I217" s="192"/>
      <c r="L217" s="187"/>
      <c r="M217" s="193"/>
      <c r="N217" s="194"/>
      <c r="O217" s="194"/>
      <c r="P217" s="194"/>
      <c r="Q217" s="194"/>
      <c r="R217" s="194"/>
      <c r="S217" s="194"/>
      <c r="T217" s="195"/>
      <c r="AT217" s="189" t="s">
        <v>144</v>
      </c>
      <c r="AU217" s="189" t="s">
        <v>82</v>
      </c>
      <c r="AV217" s="11" t="s">
        <v>82</v>
      </c>
      <c r="AW217" s="11" t="s">
        <v>35</v>
      </c>
      <c r="AX217" s="11" t="s">
        <v>80</v>
      </c>
      <c r="AY217" s="189" t="s">
        <v>135</v>
      </c>
    </row>
    <row r="218" spans="2:65" s="12" customFormat="1" ht="13.5">
      <c r="B218" s="196"/>
      <c r="D218" s="197" t="s">
        <v>144</v>
      </c>
      <c r="E218" s="198" t="s">
        <v>5</v>
      </c>
      <c r="F218" s="199" t="s">
        <v>957</v>
      </c>
      <c r="H218" s="200" t="s">
        <v>5</v>
      </c>
      <c r="I218" s="201"/>
      <c r="L218" s="196"/>
      <c r="M218" s="202"/>
      <c r="N218" s="203"/>
      <c r="O218" s="203"/>
      <c r="P218" s="203"/>
      <c r="Q218" s="203"/>
      <c r="R218" s="203"/>
      <c r="S218" s="203"/>
      <c r="T218" s="204"/>
      <c r="AT218" s="205" t="s">
        <v>144</v>
      </c>
      <c r="AU218" s="205" t="s">
        <v>82</v>
      </c>
      <c r="AV218" s="12" t="s">
        <v>80</v>
      </c>
      <c r="AW218" s="12" t="s">
        <v>35</v>
      </c>
      <c r="AX218" s="12" t="s">
        <v>72</v>
      </c>
      <c r="AY218" s="205" t="s">
        <v>135</v>
      </c>
    </row>
    <row r="219" spans="2:65" s="1" customFormat="1" ht="22.5" customHeight="1">
      <c r="B219" s="174"/>
      <c r="C219" s="219" t="s">
        <v>330</v>
      </c>
      <c r="D219" s="219" t="s">
        <v>225</v>
      </c>
      <c r="E219" s="220" t="s">
        <v>785</v>
      </c>
      <c r="F219" s="221" t="s">
        <v>786</v>
      </c>
      <c r="G219" s="222" t="s">
        <v>271</v>
      </c>
      <c r="H219" s="223">
        <v>20</v>
      </c>
      <c r="I219" s="224"/>
      <c r="J219" s="225">
        <f>ROUND(I219*H219,2)</f>
        <v>0</v>
      </c>
      <c r="K219" s="221" t="s">
        <v>5</v>
      </c>
      <c r="L219" s="226"/>
      <c r="M219" s="227" t="s">
        <v>5</v>
      </c>
      <c r="N219" s="228" t="s">
        <v>43</v>
      </c>
      <c r="O219" s="42"/>
      <c r="P219" s="184">
        <f>O219*H219</f>
        <v>0</v>
      </c>
      <c r="Q219" s="184">
        <v>4.2500000000000003E-3</v>
      </c>
      <c r="R219" s="184">
        <f>Q219*H219</f>
        <v>8.5000000000000006E-2</v>
      </c>
      <c r="S219" s="184">
        <v>0</v>
      </c>
      <c r="T219" s="185">
        <f>S219*H219</f>
        <v>0</v>
      </c>
      <c r="AR219" s="24" t="s">
        <v>183</v>
      </c>
      <c r="AT219" s="24" t="s">
        <v>225</v>
      </c>
      <c r="AU219" s="24" t="s">
        <v>82</v>
      </c>
      <c r="AY219" s="24" t="s">
        <v>135</v>
      </c>
      <c r="BE219" s="186">
        <f>IF(N219="základní",J219,0)</f>
        <v>0</v>
      </c>
      <c r="BF219" s="186">
        <f>IF(N219="snížená",J219,0)</f>
        <v>0</v>
      </c>
      <c r="BG219" s="186">
        <f>IF(N219="zákl. přenesená",J219,0)</f>
        <v>0</v>
      </c>
      <c r="BH219" s="186">
        <f>IF(N219="sníž. přenesená",J219,0)</f>
        <v>0</v>
      </c>
      <c r="BI219" s="186">
        <f>IF(N219="nulová",J219,0)</f>
        <v>0</v>
      </c>
      <c r="BJ219" s="24" t="s">
        <v>80</v>
      </c>
      <c r="BK219" s="186">
        <f>ROUND(I219*H219,2)</f>
        <v>0</v>
      </c>
      <c r="BL219" s="24" t="s">
        <v>142</v>
      </c>
      <c r="BM219" s="24" t="s">
        <v>787</v>
      </c>
    </row>
    <row r="220" spans="2:65" s="1" customFormat="1" ht="22.5" customHeight="1">
      <c r="B220" s="174"/>
      <c r="C220" s="219" t="s">
        <v>334</v>
      </c>
      <c r="D220" s="219" t="s">
        <v>225</v>
      </c>
      <c r="E220" s="220" t="s">
        <v>788</v>
      </c>
      <c r="F220" s="221" t="s">
        <v>789</v>
      </c>
      <c r="G220" s="222" t="s">
        <v>271</v>
      </c>
      <c r="H220" s="223">
        <v>20</v>
      </c>
      <c r="I220" s="224"/>
      <c r="J220" s="225">
        <f>ROUND(I220*H220,2)</f>
        <v>0</v>
      </c>
      <c r="K220" s="221" t="s">
        <v>141</v>
      </c>
      <c r="L220" s="226"/>
      <c r="M220" s="227" t="s">
        <v>5</v>
      </c>
      <c r="N220" s="228" t="s">
        <v>43</v>
      </c>
      <c r="O220" s="42"/>
      <c r="P220" s="184">
        <f>O220*H220</f>
        <v>0</v>
      </c>
      <c r="Q220" s="184">
        <v>3.5000000000000001E-3</v>
      </c>
      <c r="R220" s="184">
        <f>Q220*H220</f>
        <v>7.0000000000000007E-2</v>
      </c>
      <c r="S220" s="184">
        <v>0</v>
      </c>
      <c r="T220" s="185">
        <f>S220*H220</f>
        <v>0</v>
      </c>
      <c r="AR220" s="24" t="s">
        <v>183</v>
      </c>
      <c r="AT220" s="24" t="s">
        <v>225</v>
      </c>
      <c r="AU220" s="24" t="s">
        <v>82</v>
      </c>
      <c r="AY220" s="24" t="s">
        <v>135</v>
      </c>
      <c r="BE220" s="186">
        <f>IF(N220="základní",J220,0)</f>
        <v>0</v>
      </c>
      <c r="BF220" s="186">
        <f>IF(N220="snížená",J220,0)</f>
        <v>0</v>
      </c>
      <c r="BG220" s="186">
        <f>IF(N220="zákl. přenesená",J220,0)</f>
        <v>0</v>
      </c>
      <c r="BH220" s="186">
        <f>IF(N220="sníž. přenesená",J220,0)</f>
        <v>0</v>
      </c>
      <c r="BI220" s="186">
        <f>IF(N220="nulová",J220,0)</f>
        <v>0</v>
      </c>
      <c r="BJ220" s="24" t="s">
        <v>80</v>
      </c>
      <c r="BK220" s="186">
        <f>ROUND(I220*H220,2)</f>
        <v>0</v>
      </c>
      <c r="BL220" s="24" t="s">
        <v>142</v>
      </c>
      <c r="BM220" s="24" t="s">
        <v>790</v>
      </c>
    </row>
    <row r="221" spans="2:65" s="1" customFormat="1" ht="22.5" customHeight="1">
      <c r="B221" s="174"/>
      <c r="C221" s="175" t="s">
        <v>339</v>
      </c>
      <c r="D221" s="175" t="s">
        <v>137</v>
      </c>
      <c r="E221" s="176" t="s">
        <v>791</v>
      </c>
      <c r="F221" s="177" t="s">
        <v>792</v>
      </c>
      <c r="G221" s="178" t="s">
        <v>271</v>
      </c>
      <c r="H221" s="179">
        <v>1</v>
      </c>
      <c r="I221" s="180"/>
      <c r="J221" s="181">
        <f>ROUND(I221*H221,2)</f>
        <v>0</v>
      </c>
      <c r="K221" s="177" t="s">
        <v>141</v>
      </c>
      <c r="L221" s="41"/>
      <c r="M221" s="182" t="s">
        <v>5</v>
      </c>
      <c r="N221" s="183" t="s">
        <v>43</v>
      </c>
      <c r="O221" s="42"/>
      <c r="P221" s="184">
        <f>O221*H221</f>
        <v>0</v>
      </c>
      <c r="Q221" s="184">
        <v>7.2000000000000005E-4</v>
      </c>
      <c r="R221" s="184">
        <f>Q221*H221</f>
        <v>7.2000000000000005E-4</v>
      </c>
      <c r="S221" s="184">
        <v>0</v>
      </c>
      <c r="T221" s="185">
        <f>S221*H221</f>
        <v>0</v>
      </c>
      <c r="AR221" s="24" t="s">
        <v>142</v>
      </c>
      <c r="AT221" s="24" t="s">
        <v>137</v>
      </c>
      <c r="AU221" s="24" t="s">
        <v>82</v>
      </c>
      <c r="AY221" s="24" t="s">
        <v>135</v>
      </c>
      <c r="BE221" s="186">
        <f>IF(N221="základní",J221,0)</f>
        <v>0</v>
      </c>
      <c r="BF221" s="186">
        <f>IF(N221="snížená",J221,0)</f>
        <v>0</v>
      </c>
      <c r="BG221" s="186">
        <f>IF(N221="zákl. přenesená",J221,0)</f>
        <v>0</v>
      </c>
      <c r="BH221" s="186">
        <f>IF(N221="sníž. přenesená",J221,0)</f>
        <v>0</v>
      </c>
      <c r="BI221" s="186">
        <f>IF(N221="nulová",J221,0)</f>
        <v>0</v>
      </c>
      <c r="BJ221" s="24" t="s">
        <v>80</v>
      </c>
      <c r="BK221" s="186">
        <f>ROUND(I221*H221,2)</f>
        <v>0</v>
      </c>
      <c r="BL221" s="24" t="s">
        <v>142</v>
      </c>
      <c r="BM221" s="24" t="s">
        <v>793</v>
      </c>
    </row>
    <row r="222" spans="2:65" s="11" customFormat="1" ht="13.5">
      <c r="B222" s="187"/>
      <c r="D222" s="188" t="s">
        <v>144</v>
      </c>
      <c r="E222" s="189" t="s">
        <v>5</v>
      </c>
      <c r="F222" s="190" t="s">
        <v>80</v>
      </c>
      <c r="H222" s="191">
        <v>1</v>
      </c>
      <c r="I222" s="192"/>
      <c r="L222" s="187"/>
      <c r="M222" s="193"/>
      <c r="N222" s="194"/>
      <c r="O222" s="194"/>
      <c r="P222" s="194"/>
      <c r="Q222" s="194"/>
      <c r="R222" s="194"/>
      <c r="S222" s="194"/>
      <c r="T222" s="195"/>
      <c r="AT222" s="189" t="s">
        <v>144</v>
      </c>
      <c r="AU222" s="189" t="s">
        <v>82</v>
      </c>
      <c r="AV222" s="11" t="s">
        <v>82</v>
      </c>
      <c r="AW222" s="11" t="s">
        <v>35</v>
      </c>
      <c r="AX222" s="11" t="s">
        <v>80</v>
      </c>
      <c r="AY222" s="189" t="s">
        <v>135</v>
      </c>
    </row>
    <row r="223" spans="2:65" s="12" customFormat="1" ht="13.5">
      <c r="B223" s="196"/>
      <c r="D223" s="197" t="s">
        <v>144</v>
      </c>
      <c r="E223" s="198" t="s">
        <v>5</v>
      </c>
      <c r="F223" s="199" t="s">
        <v>957</v>
      </c>
      <c r="H223" s="200" t="s">
        <v>5</v>
      </c>
      <c r="I223" s="201"/>
      <c r="L223" s="196"/>
      <c r="M223" s="202"/>
      <c r="N223" s="203"/>
      <c r="O223" s="203"/>
      <c r="P223" s="203"/>
      <c r="Q223" s="203"/>
      <c r="R223" s="203"/>
      <c r="S223" s="203"/>
      <c r="T223" s="204"/>
      <c r="AT223" s="205" t="s">
        <v>144</v>
      </c>
      <c r="AU223" s="205" t="s">
        <v>82</v>
      </c>
      <c r="AV223" s="12" t="s">
        <v>80</v>
      </c>
      <c r="AW223" s="12" t="s">
        <v>35</v>
      </c>
      <c r="AX223" s="12" t="s">
        <v>72</v>
      </c>
      <c r="AY223" s="205" t="s">
        <v>135</v>
      </c>
    </row>
    <row r="224" spans="2:65" s="1" customFormat="1" ht="22.5" customHeight="1">
      <c r="B224" s="174"/>
      <c r="C224" s="219" t="s">
        <v>343</v>
      </c>
      <c r="D224" s="219" t="s">
        <v>225</v>
      </c>
      <c r="E224" s="220" t="s">
        <v>794</v>
      </c>
      <c r="F224" s="221" t="s">
        <v>795</v>
      </c>
      <c r="G224" s="222" t="s">
        <v>271</v>
      </c>
      <c r="H224" s="223">
        <v>1</v>
      </c>
      <c r="I224" s="224"/>
      <c r="J224" s="225">
        <f>ROUND(I224*H224,2)</f>
        <v>0</v>
      </c>
      <c r="K224" s="221" t="s">
        <v>5</v>
      </c>
      <c r="L224" s="226"/>
      <c r="M224" s="227" t="s">
        <v>5</v>
      </c>
      <c r="N224" s="228" t="s">
        <v>43</v>
      </c>
      <c r="O224" s="42"/>
      <c r="P224" s="184">
        <f>O224*H224</f>
        <v>0</v>
      </c>
      <c r="Q224" s="184">
        <v>1.0970000000000001E-2</v>
      </c>
      <c r="R224" s="184">
        <f>Q224*H224</f>
        <v>1.0970000000000001E-2</v>
      </c>
      <c r="S224" s="184">
        <v>0</v>
      </c>
      <c r="T224" s="185">
        <f>S224*H224</f>
        <v>0</v>
      </c>
      <c r="AR224" s="24" t="s">
        <v>183</v>
      </c>
      <c r="AT224" s="24" t="s">
        <v>225</v>
      </c>
      <c r="AU224" s="24" t="s">
        <v>82</v>
      </c>
      <c r="AY224" s="24" t="s">
        <v>135</v>
      </c>
      <c r="BE224" s="186">
        <f>IF(N224="základní",J224,0)</f>
        <v>0</v>
      </c>
      <c r="BF224" s="186">
        <f>IF(N224="snížená",J224,0)</f>
        <v>0</v>
      </c>
      <c r="BG224" s="186">
        <f>IF(N224="zákl. přenesená",J224,0)</f>
        <v>0</v>
      </c>
      <c r="BH224" s="186">
        <f>IF(N224="sníž. přenesená",J224,0)</f>
        <v>0</v>
      </c>
      <c r="BI224" s="186">
        <f>IF(N224="nulová",J224,0)</f>
        <v>0</v>
      </c>
      <c r="BJ224" s="24" t="s">
        <v>80</v>
      </c>
      <c r="BK224" s="186">
        <f>ROUND(I224*H224,2)</f>
        <v>0</v>
      </c>
      <c r="BL224" s="24" t="s">
        <v>142</v>
      </c>
      <c r="BM224" s="24" t="s">
        <v>796</v>
      </c>
    </row>
    <row r="225" spans="2:65" s="1" customFormat="1" ht="22.5" customHeight="1">
      <c r="B225" s="174"/>
      <c r="C225" s="219" t="s">
        <v>347</v>
      </c>
      <c r="D225" s="219" t="s">
        <v>225</v>
      </c>
      <c r="E225" s="220" t="s">
        <v>797</v>
      </c>
      <c r="F225" s="221" t="s">
        <v>798</v>
      </c>
      <c r="G225" s="222" t="s">
        <v>271</v>
      </c>
      <c r="H225" s="223">
        <v>1</v>
      </c>
      <c r="I225" s="224"/>
      <c r="J225" s="225">
        <f>ROUND(I225*H225,2)</f>
        <v>0</v>
      </c>
      <c r="K225" s="221" t="s">
        <v>141</v>
      </c>
      <c r="L225" s="226"/>
      <c r="M225" s="227" t="s">
        <v>5</v>
      </c>
      <c r="N225" s="228" t="s">
        <v>43</v>
      </c>
      <c r="O225" s="42"/>
      <c r="P225" s="184">
        <f>O225*H225</f>
        <v>0</v>
      </c>
      <c r="Q225" s="184">
        <v>3.5000000000000001E-3</v>
      </c>
      <c r="R225" s="184">
        <f>Q225*H225</f>
        <v>3.5000000000000001E-3</v>
      </c>
      <c r="S225" s="184">
        <v>0</v>
      </c>
      <c r="T225" s="185">
        <f>S225*H225</f>
        <v>0</v>
      </c>
      <c r="AR225" s="24" t="s">
        <v>183</v>
      </c>
      <c r="AT225" s="24" t="s">
        <v>225</v>
      </c>
      <c r="AU225" s="24" t="s">
        <v>82</v>
      </c>
      <c r="AY225" s="24" t="s">
        <v>135</v>
      </c>
      <c r="BE225" s="186">
        <f>IF(N225="základní",J225,0)</f>
        <v>0</v>
      </c>
      <c r="BF225" s="186">
        <f>IF(N225="snížená",J225,0)</f>
        <v>0</v>
      </c>
      <c r="BG225" s="186">
        <f>IF(N225="zákl. přenesená",J225,0)</f>
        <v>0</v>
      </c>
      <c r="BH225" s="186">
        <f>IF(N225="sníž. přenesená",J225,0)</f>
        <v>0</v>
      </c>
      <c r="BI225" s="186">
        <f>IF(N225="nulová",J225,0)</f>
        <v>0</v>
      </c>
      <c r="BJ225" s="24" t="s">
        <v>80</v>
      </c>
      <c r="BK225" s="186">
        <f>ROUND(I225*H225,2)</f>
        <v>0</v>
      </c>
      <c r="BL225" s="24" t="s">
        <v>142</v>
      </c>
      <c r="BM225" s="24" t="s">
        <v>799</v>
      </c>
    </row>
    <row r="226" spans="2:65" s="1" customFormat="1" ht="22.5" customHeight="1">
      <c r="B226" s="174"/>
      <c r="C226" s="175" t="s">
        <v>351</v>
      </c>
      <c r="D226" s="175" t="s">
        <v>137</v>
      </c>
      <c r="E226" s="176" t="s">
        <v>800</v>
      </c>
      <c r="F226" s="177" t="s">
        <v>801</v>
      </c>
      <c r="G226" s="178" t="s">
        <v>271</v>
      </c>
      <c r="H226" s="179">
        <v>1</v>
      </c>
      <c r="I226" s="180"/>
      <c r="J226" s="181">
        <f>ROUND(I226*H226,2)</f>
        <v>0</v>
      </c>
      <c r="K226" s="177" t="s">
        <v>5</v>
      </c>
      <c r="L226" s="41"/>
      <c r="M226" s="182" t="s">
        <v>5</v>
      </c>
      <c r="N226" s="183" t="s">
        <v>43</v>
      </c>
      <c r="O226" s="42"/>
      <c r="P226" s="184">
        <f>O226*H226</f>
        <v>0</v>
      </c>
      <c r="Q226" s="184">
        <v>8.0000000000000004E-4</v>
      </c>
      <c r="R226" s="184">
        <f>Q226*H226</f>
        <v>8.0000000000000004E-4</v>
      </c>
      <c r="S226" s="184">
        <v>0</v>
      </c>
      <c r="T226" s="185">
        <f>S226*H226</f>
        <v>0</v>
      </c>
      <c r="AR226" s="24" t="s">
        <v>142</v>
      </c>
      <c r="AT226" s="24" t="s">
        <v>137</v>
      </c>
      <c r="AU226" s="24" t="s">
        <v>82</v>
      </c>
      <c r="AY226" s="24" t="s">
        <v>135</v>
      </c>
      <c r="BE226" s="186">
        <f>IF(N226="základní",J226,0)</f>
        <v>0</v>
      </c>
      <c r="BF226" s="186">
        <f>IF(N226="snížená",J226,0)</f>
        <v>0</v>
      </c>
      <c r="BG226" s="186">
        <f>IF(N226="zákl. přenesená",J226,0)</f>
        <v>0</v>
      </c>
      <c r="BH226" s="186">
        <f>IF(N226="sníž. přenesená",J226,0)</f>
        <v>0</v>
      </c>
      <c r="BI226" s="186">
        <f>IF(N226="nulová",J226,0)</f>
        <v>0</v>
      </c>
      <c r="BJ226" s="24" t="s">
        <v>80</v>
      </c>
      <c r="BK226" s="186">
        <f>ROUND(I226*H226,2)</f>
        <v>0</v>
      </c>
      <c r="BL226" s="24" t="s">
        <v>142</v>
      </c>
      <c r="BM226" s="24" t="s">
        <v>802</v>
      </c>
    </row>
    <row r="227" spans="2:65" s="11" customFormat="1" ht="13.5">
      <c r="B227" s="187"/>
      <c r="D227" s="188" t="s">
        <v>144</v>
      </c>
      <c r="E227" s="189" t="s">
        <v>5</v>
      </c>
      <c r="F227" s="190" t="s">
        <v>80</v>
      </c>
      <c r="H227" s="191">
        <v>1</v>
      </c>
      <c r="I227" s="192"/>
      <c r="L227" s="187"/>
      <c r="M227" s="193"/>
      <c r="N227" s="194"/>
      <c r="O227" s="194"/>
      <c r="P227" s="194"/>
      <c r="Q227" s="194"/>
      <c r="R227" s="194"/>
      <c r="S227" s="194"/>
      <c r="T227" s="195"/>
      <c r="AT227" s="189" t="s">
        <v>144</v>
      </c>
      <c r="AU227" s="189" t="s">
        <v>82</v>
      </c>
      <c r="AV227" s="11" t="s">
        <v>82</v>
      </c>
      <c r="AW227" s="11" t="s">
        <v>35</v>
      </c>
      <c r="AX227" s="11" t="s">
        <v>80</v>
      </c>
      <c r="AY227" s="189" t="s">
        <v>135</v>
      </c>
    </row>
    <row r="228" spans="2:65" s="12" customFormat="1" ht="13.5">
      <c r="B228" s="196"/>
      <c r="D228" s="197" t="s">
        <v>144</v>
      </c>
      <c r="E228" s="198" t="s">
        <v>5</v>
      </c>
      <c r="F228" s="199" t="s">
        <v>957</v>
      </c>
      <c r="H228" s="200" t="s">
        <v>5</v>
      </c>
      <c r="I228" s="201"/>
      <c r="L228" s="196"/>
      <c r="M228" s="202"/>
      <c r="N228" s="203"/>
      <c r="O228" s="203"/>
      <c r="P228" s="203"/>
      <c r="Q228" s="203"/>
      <c r="R228" s="203"/>
      <c r="S228" s="203"/>
      <c r="T228" s="204"/>
      <c r="AT228" s="205" t="s">
        <v>144</v>
      </c>
      <c r="AU228" s="205" t="s">
        <v>82</v>
      </c>
      <c r="AV228" s="12" t="s">
        <v>80</v>
      </c>
      <c r="AW228" s="12" t="s">
        <v>35</v>
      </c>
      <c r="AX228" s="12" t="s">
        <v>72</v>
      </c>
      <c r="AY228" s="205" t="s">
        <v>135</v>
      </c>
    </row>
    <row r="229" spans="2:65" s="1" customFormat="1" ht="22.5" customHeight="1">
      <c r="B229" s="174"/>
      <c r="C229" s="219" t="s">
        <v>355</v>
      </c>
      <c r="D229" s="219" t="s">
        <v>225</v>
      </c>
      <c r="E229" s="220" t="s">
        <v>803</v>
      </c>
      <c r="F229" s="221" t="s">
        <v>804</v>
      </c>
      <c r="G229" s="222" t="s">
        <v>271</v>
      </c>
      <c r="H229" s="223">
        <v>1</v>
      </c>
      <c r="I229" s="224"/>
      <c r="J229" s="225">
        <f>ROUND(I229*H229,2)</f>
        <v>0</v>
      </c>
      <c r="K229" s="221" t="s">
        <v>141</v>
      </c>
      <c r="L229" s="226"/>
      <c r="M229" s="227" t="s">
        <v>5</v>
      </c>
      <c r="N229" s="228" t="s">
        <v>43</v>
      </c>
      <c r="O229" s="42"/>
      <c r="P229" s="184">
        <f>O229*H229</f>
        <v>0</v>
      </c>
      <c r="Q229" s="184">
        <v>1.6500000000000001E-2</v>
      </c>
      <c r="R229" s="184">
        <f>Q229*H229</f>
        <v>1.6500000000000001E-2</v>
      </c>
      <c r="S229" s="184">
        <v>0</v>
      </c>
      <c r="T229" s="185">
        <f>S229*H229</f>
        <v>0</v>
      </c>
      <c r="AR229" s="24" t="s">
        <v>183</v>
      </c>
      <c r="AT229" s="24" t="s">
        <v>225</v>
      </c>
      <c r="AU229" s="24" t="s">
        <v>82</v>
      </c>
      <c r="AY229" s="24" t="s">
        <v>135</v>
      </c>
      <c r="BE229" s="186">
        <f>IF(N229="základní",J229,0)</f>
        <v>0</v>
      </c>
      <c r="BF229" s="186">
        <f>IF(N229="snížená",J229,0)</f>
        <v>0</v>
      </c>
      <c r="BG229" s="186">
        <f>IF(N229="zákl. přenesená",J229,0)</f>
        <v>0</v>
      </c>
      <c r="BH229" s="186">
        <f>IF(N229="sníž. přenesená",J229,0)</f>
        <v>0</v>
      </c>
      <c r="BI229" s="186">
        <f>IF(N229="nulová",J229,0)</f>
        <v>0</v>
      </c>
      <c r="BJ229" s="24" t="s">
        <v>80</v>
      </c>
      <c r="BK229" s="186">
        <f>ROUND(I229*H229,2)</f>
        <v>0</v>
      </c>
      <c r="BL229" s="24" t="s">
        <v>142</v>
      </c>
      <c r="BM229" s="24" t="s">
        <v>805</v>
      </c>
    </row>
    <row r="230" spans="2:65" s="1" customFormat="1" ht="22.5" customHeight="1">
      <c r="B230" s="174"/>
      <c r="C230" s="219" t="s">
        <v>359</v>
      </c>
      <c r="D230" s="219" t="s">
        <v>225</v>
      </c>
      <c r="E230" s="220" t="s">
        <v>806</v>
      </c>
      <c r="F230" s="221" t="s">
        <v>807</v>
      </c>
      <c r="G230" s="222" t="s">
        <v>271</v>
      </c>
      <c r="H230" s="223">
        <v>1</v>
      </c>
      <c r="I230" s="224"/>
      <c r="J230" s="225">
        <f>ROUND(I230*H230,2)</f>
        <v>0</v>
      </c>
      <c r="K230" s="221" t="s">
        <v>5</v>
      </c>
      <c r="L230" s="226"/>
      <c r="M230" s="227" t="s">
        <v>5</v>
      </c>
      <c r="N230" s="228" t="s">
        <v>43</v>
      </c>
      <c r="O230" s="42"/>
      <c r="P230" s="184">
        <f>O230*H230</f>
        <v>0</v>
      </c>
      <c r="Q230" s="184">
        <v>4.4999999999999997E-3</v>
      </c>
      <c r="R230" s="184">
        <f>Q230*H230</f>
        <v>4.4999999999999997E-3</v>
      </c>
      <c r="S230" s="184">
        <v>0</v>
      </c>
      <c r="T230" s="185">
        <f>S230*H230</f>
        <v>0</v>
      </c>
      <c r="AR230" s="24" t="s">
        <v>183</v>
      </c>
      <c r="AT230" s="24" t="s">
        <v>225</v>
      </c>
      <c r="AU230" s="24" t="s">
        <v>82</v>
      </c>
      <c r="AY230" s="24" t="s">
        <v>135</v>
      </c>
      <c r="BE230" s="186">
        <f>IF(N230="základní",J230,0)</f>
        <v>0</v>
      </c>
      <c r="BF230" s="186">
        <f>IF(N230="snížená",J230,0)</f>
        <v>0</v>
      </c>
      <c r="BG230" s="186">
        <f>IF(N230="zákl. přenesená",J230,0)</f>
        <v>0</v>
      </c>
      <c r="BH230" s="186">
        <f>IF(N230="sníž. přenesená",J230,0)</f>
        <v>0</v>
      </c>
      <c r="BI230" s="186">
        <f>IF(N230="nulová",J230,0)</f>
        <v>0</v>
      </c>
      <c r="BJ230" s="24" t="s">
        <v>80</v>
      </c>
      <c r="BK230" s="186">
        <f>ROUND(I230*H230,2)</f>
        <v>0</v>
      </c>
      <c r="BL230" s="24" t="s">
        <v>142</v>
      </c>
      <c r="BM230" s="24" t="s">
        <v>808</v>
      </c>
    </row>
    <row r="231" spans="2:65" s="1" customFormat="1" ht="31.5" customHeight="1">
      <c r="B231" s="174"/>
      <c r="C231" s="175" t="s">
        <v>363</v>
      </c>
      <c r="D231" s="175" t="s">
        <v>137</v>
      </c>
      <c r="E231" s="176" t="s">
        <v>809</v>
      </c>
      <c r="F231" s="177" t="s">
        <v>810</v>
      </c>
      <c r="G231" s="178" t="s">
        <v>271</v>
      </c>
      <c r="H231" s="179">
        <v>1</v>
      </c>
      <c r="I231" s="180"/>
      <c r="J231" s="181">
        <f>ROUND(I231*H231,2)</f>
        <v>0</v>
      </c>
      <c r="K231" s="177" t="s">
        <v>141</v>
      </c>
      <c r="L231" s="41"/>
      <c r="M231" s="182" t="s">
        <v>5</v>
      </c>
      <c r="N231" s="183" t="s">
        <v>43</v>
      </c>
      <c r="O231" s="42"/>
      <c r="P231" s="184">
        <f>O231*H231</f>
        <v>0</v>
      </c>
      <c r="Q231" s="184">
        <v>3.4000000000000002E-4</v>
      </c>
      <c r="R231" s="184">
        <f>Q231*H231</f>
        <v>3.4000000000000002E-4</v>
      </c>
      <c r="S231" s="184">
        <v>0</v>
      </c>
      <c r="T231" s="185">
        <f>S231*H231</f>
        <v>0</v>
      </c>
      <c r="AR231" s="24" t="s">
        <v>142</v>
      </c>
      <c r="AT231" s="24" t="s">
        <v>137</v>
      </c>
      <c r="AU231" s="24" t="s">
        <v>82</v>
      </c>
      <c r="AY231" s="24" t="s">
        <v>135</v>
      </c>
      <c r="BE231" s="186">
        <f>IF(N231="základní",J231,0)</f>
        <v>0</v>
      </c>
      <c r="BF231" s="186">
        <f>IF(N231="snížená",J231,0)</f>
        <v>0</v>
      </c>
      <c r="BG231" s="186">
        <f>IF(N231="zákl. přenesená",J231,0)</f>
        <v>0</v>
      </c>
      <c r="BH231" s="186">
        <f>IF(N231="sníž. přenesená",J231,0)</f>
        <v>0</v>
      </c>
      <c r="BI231" s="186">
        <f>IF(N231="nulová",J231,0)</f>
        <v>0</v>
      </c>
      <c r="BJ231" s="24" t="s">
        <v>80</v>
      </c>
      <c r="BK231" s="186">
        <f>ROUND(I231*H231,2)</f>
        <v>0</v>
      </c>
      <c r="BL231" s="24" t="s">
        <v>142</v>
      </c>
      <c r="BM231" s="24" t="s">
        <v>811</v>
      </c>
    </row>
    <row r="232" spans="2:65" s="11" customFormat="1" ht="13.5">
      <c r="B232" s="187"/>
      <c r="D232" s="188" t="s">
        <v>144</v>
      </c>
      <c r="E232" s="189" t="s">
        <v>5</v>
      </c>
      <c r="F232" s="190" t="s">
        <v>80</v>
      </c>
      <c r="H232" s="191">
        <v>1</v>
      </c>
      <c r="I232" s="192"/>
      <c r="L232" s="187"/>
      <c r="M232" s="193"/>
      <c r="N232" s="194"/>
      <c r="O232" s="194"/>
      <c r="P232" s="194"/>
      <c r="Q232" s="194"/>
      <c r="R232" s="194"/>
      <c r="S232" s="194"/>
      <c r="T232" s="195"/>
      <c r="AT232" s="189" t="s">
        <v>144</v>
      </c>
      <c r="AU232" s="189" t="s">
        <v>82</v>
      </c>
      <c r="AV232" s="11" t="s">
        <v>82</v>
      </c>
      <c r="AW232" s="11" t="s">
        <v>35</v>
      </c>
      <c r="AX232" s="11" t="s">
        <v>80</v>
      </c>
      <c r="AY232" s="189" t="s">
        <v>135</v>
      </c>
    </row>
    <row r="233" spans="2:65" s="12" customFormat="1" ht="13.5">
      <c r="B233" s="196"/>
      <c r="D233" s="197" t="s">
        <v>144</v>
      </c>
      <c r="E233" s="198" t="s">
        <v>5</v>
      </c>
      <c r="F233" s="199" t="s">
        <v>957</v>
      </c>
      <c r="H233" s="200" t="s">
        <v>5</v>
      </c>
      <c r="I233" s="201"/>
      <c r="L233" s="196"/>
      <c r="M233" s="202"/>
      <c r="N233" s="203"/>
      <c r="O233" s="203"/>
      <c r="P233" s="203"/>
      <c r="Q233" s="203"/>
      <c r="R233" s="203"/>
      <c r="S233" s="203"/>
      <c r="T233" s="204"/>
      <c r="AT233" s="205" t="s">
        <v>144</v>
      </c>
      <c r="AU233" s="205" t="s">
        <v>82</v>
      </c>
      <c r="AV233" s="12" t="s">
        <v>80</v>
      </c>
      <c r="AW233" s="12" t="s">
        <v>35</v>
      </c>
      <c r="AX233" s="12" t="s">
        <v>72</v>
      </c>
      <c r="AY233" s="205" t="s">
        <v>135</v>
      </c>
    </row>
    <row r="234" spans="2:65" s="1" customFormat="1" ht="22.5" customHeight="1">
      <c r="B234" s="174"/>
      <c r="C234" s="219" t="s">
        <v>367</v>
      </c>
      <c r="D234" s="219" t="s">
        <v>225</v>
      </c>
      <c r="E234" s="220" t="s">
        <v>812</v>
      </c>
      <c r="F234" s="221" t="s">
        <v>813</v>
      </c>
      <c r="G234" s="222" t="s">
        <v>271</v>
      </c>
      <c r="H234" s="223">
        <v>1</v>
      </c>
      <c r="I234" s="224"/>
      <c r="J234" s="225">
        <f>ROUND(I234*H234,2)</f>
        <v>0</v>
      </c>
      <c r="K234" s="221" t="s">
        <v>5</v>
      </c>
      <c r="L234" s="226"/>
      <c r="M234" s="227" t="s">
        <v>5</v>
      </c>
      <c r="N234" s="228" t="s">
        <v>43</v>
      </c>
      <c r="O234" s="42"/>
      <c r="P234" s="184">
        <f>O234*H234</f>
        <v>0</v>
      </c>
      <c r="Q234" s="184">
        <v>2.7E-2</v>
      </c>
      <c r="R234" s="184">
        <f>Q234*H234</f>
        <v>2.7E-2</v>
      </c>
      <c r="S234" s="184">
        <v>0</v>
      </c>
      <c r="T234" s="185">
        <f>S234*H234</f>
        <v>0</v>
      </c>
      <c r="AR234" s="24" t="s">
        <v>183</v>
      </c>
      <c r="AT234" s="24" t="s">
        <v>225</v>
      </c>
      <c r="AU234" s="24" t="s">
        <v>82</v>
      </c>
      <c r="AY234" s="24" t="s">
        <v>135</v>
      </c>
      <c r="BE234" s="186">
        <f>IF(N234="základní",J234,0)</f>
        <v>0</v>
      </c>
      <c r="BF234" s="186">
        <f>IF(N234="snížená",J234,0)</f>
        <v>0</v>
      </c>
      <c r="BG234" s="186">
        <f>IF(N234="zákl. přenesená",J234,0)</f>
        <v>0</v>
      </c>
      <c r="BH234" s="186">
        <f>IF(N234="sníž. přenesená",J234,0)</f>
        <v>0</v>
      </c>
      <c r="BI234" s="186">
        <f>IF(N234="nulová",J234,0)</f>
        <v>0</v>
      </c>
      <c r="BJ234" s="24" t="s">
        <v>80</v>
      </c>
      <c r="BK234" s="186">
        <f>ROUND(I234*H234,2)</f>
        <v>0</v>
      </c>
      <c r="BL234" s="24" t="s">
        <v>142</v>
      </c>
      <c r="BM234" s="24" t="s">
        <v>814</v>
      </c>
    </row>
    <row r="235" spans="2:65" s="1" customFormat="1" ht="31.5" customHeight="1">
      <c r="B235" s="174"/>
      <c r="C235" s="175" t="s">
        <v>371</v>
      </c>
      <c r="D235" s="175" t="s">
        <v>137</v>
      </c>
      <c r="E235" s="176" t="s">
        <v>815</v>
      </c>
      <c r="F235" s="177" t="s">
        <v>816</v>
      </c>
      <c r="G235" s="178" t="s">
        <v>271</v>
      </c>
      <c r="H235" s="179">
        <v>2</v>
      </c>
      <c r="I235" s="180"/>
      <c r="J235" s="181">
        <f>ROUND(I235*H235,2)</f>
        <v>0</v>
      </c>
      <c r="K235" s="177" t="s">
        <v>5</v>
      </c>
      <c r="L235" s="41"/>
      <c r="M235" s="182" t="s">
        <v>5</v>
      </c>
      <c r="N235" s="183" t="s">
        <v>43</v>
      </c>
      <c r="O235" s="42"/>
      <c r="P235" s="184">
        <f>O235*H235</f>
        <v>0</v>
      </c>
      <c r="Q235" s="184">
        <v>1.6299999999999999E-3</v>
      </c>
      <c r="R235" s="184">
        <f>Q235*H235</f>
        <v>3.2599999999999999E-3</v>
      </c>
      <c r="S235" s="184">
        <v>0</v>
      </c>
      <c r="T235" s="185">
        <f>S235*H235</f>
        <v>0</v>
      </c>
      <c r="AR235" s="24" t="s">
        <v>142</v>
      </c>
      <c r="AT235" s="24" t="s">
        <v>137</v>
      </c>
      <c r="AU235" s="24" t="s">
        <v>82</v>
      </c>
      <c r="AY235" s="24" t="s">
        <v>135</v>
      </c>
      <c r="BE235" s="186">
        <f>IF(N235="základní",J235,0)</f>
        <v>0</v>
      </c>
      <c r="BF235" s="186">
        <f>IF(N235="snížená",J235,0)</f>
        <v>0</v>
      </c>
      <c r="BG235" s="186">
        <f>IF(N235="zákl. přenesená",J235,0)</f>
        <v>0</v>
      </c>
      <c r="BH235" s="186">
        <f>IF(N235="sníž. přenesená",J235,0)</f>
        <v>0</v>
      </c>
      <c r="BI235" s="186">
        <f>IF(N235="nulová",J235,0)</f>
        <v>0</v>
      </c>
      <c r="BJ235" s="24" t="s">
        <v>80</v>
      </c>
      <c r="BK235" s="186">
        <f>ROUND(I235*H235,2)</f>
        <v>0</v>
      </c>
      <c r="BL235" s="24" t="s">
        <v>142</v>
      </c>
      <c r="BM235" s="24" t="s">
        <v>817</v>
      </c>
    </row>
    <row r="236" spans="2:65" s="11" customFormat="1" ht="13.5">
      <c r="B236" s="187"/>
      <c r="D236" s="188" t="s">
        <v>144</v>
      </c>
      <c r="E236" s="189" t="s">
        <v>5</v>
      </c>
      <c r="F236" s="190" t="s">
        <v>82</v>
      </c>
      <c r="H236" s="191">
        <v>2</v>
      </c>
      <c r="I236" s="192"/>
      <c r="L236" s="187"/>
      <c r="M236" s="193"/>
      <c r="N236" s="194"/>
      <c r="O236" s="194"/>
      <c r="P236" s="194"/>
      <c r="Q236" s="194"/>
      <c r="R236" s="194"/>
      <c r="S236" s="194"/>
      <c r="T236" s="195"/>
      <c r="AT236" s="189" t="s">
        <v>144</v>
      </c>
      <c r="AU236" s="189" t="s">
        <v>82</v>
      </c>
      <c r="AV236" s="11" t="s">
        <v>82</v>
      </c>
      <c r="AW236" s="11" t="s">
        <v>35</v>
      </c>
      <c r="AX236" s="11" t="s">
        <v>80</v>
      </c>
      <c r="AY236" s="189" t="s">
        <v>135</v>
      </c>
    </row>
    <row r="237" spans="2:65" s="12" customFormat="1" ht="13.5">
      <c r="B237" s="196"/>
      <c r="D237" s="197" t="s">
        <v>144</v>
      </c>
      <c r="E237" s="198" t="s">
        <v>5</v>
      </c>
      <c r="F237" s="199" t="s">
        <v>957</v>
      </c>
      <c r="H237" s="200" t="s">
        <v>5</v>
      </c>
      <c r="I237" s="201"/>
      <c r="L237" s="196"/>
      <c r="M237" s="202"/>
      <c r="N237" s="203"/>
      <c r="O237" s="203"/>
      <c r="P237" s="203"/>
      <c r="Q237" s="203"/>
      <c r="R237" s="203"/>
      <c r="S237" s="203"/>
      <c r="T237" s="204"/>
      <c r="AT237" s="205" t="s">
        <v>144</v>
      </c>
      <c r="AU237" s="205" t="s">
        <v>82</v>
      </c>
      <c r="AV237" s="12" t="s">
        <v>80</v>
      </c>
      <c r="AW237" s="12" t="s">
        <v>35</v>
      </c>
      <c r="AX237" s="12" t="s">
        <v>72</v>
      </c>
      <c r="AY237" s="205" t="s">
        <v>135</v>
      </c>
    </row>
    <row r="238" spans="2:65" s="1" customFormat="1" ht="22.5" customHeight="1">
      <c r="B238" s="174"/>
      <c r="C238" s="219" t="s">
        <v>375</v>
      </c>
      <c r="D238" s="219" t="s">
        <v>225</v>
      </c>
      <c r="E238" s="220" t="s">
        <v>818</v>
      </c>
      <c r="F238" s="221" t="s">
        <v>819</v>
      </c>
      <c r="G238" s="222" t="s">
        <v>271</v>
      </c>
      <c r="H238" s="223">
        <v>2</v>
      </c>
      <c r="I238" s="224"/>
      <c r="J238" s="225">
        <f>ROUND(I238*H238,2)</f>
        <v>0</v>
      </c>
      <c r="K238" s="221" t="s">
        <v>5</v>
      </c>
      <c r="L238" s="226"/>
      <c r="M238" s="227" t="s">
        <v>5</v>
      </c>
      <c r="N238" s="228" t="s">
        <v>43</v>
      </c>
      <c r="O238" s="42"/>
      <c r="P238" s="184">
        <f>O238*H238</f>
        <v>0</v>
      </c>
      <c r="Q238" s="184">
        <v>2.1000000000000001E-2</v>
      </c>
      <c r="R238" s="184">
        <f>Q238*H238</f>
        <v>4.2000000000000003E-2</v>
      </c>
      <c r="S238" s="184">
        <v>0</v>
      </c>
      <c r="T238" s="185">
        <f>S238*H238</f>
        <v>0</v>
      </c>
      <c r="AR238" s="24" t="s">
        <v>183</v>
      </c>
      <c r="AT238" s="24" t="s">
        <v>225</v>
      </c>
      <c r="AU238" s="24" t="s">
        <v>82</v>
      </c>
      <c r="AY238" s="24" t="s">
        <v>135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24" t="s">
        <v>80</v>
      </c>
      <c r="BK238" s="186">
        <f>ROUND(I238*H238,2)</f>
        <v>0</v>
      </c>
      <c r="BL238" s="24" t="s">
        <v>142</v>
      </c>
      <c r="BM238" s="24" t="s">
        <v>820</v>
      </c>
    </row>
    <row r="239" spans="2:65" s="1" customFormat="1" ht="22.5" customHeight="1">
      <c r="B239" s="174"/>
      <c r="C239" s="219" t="s">
        <v>379</v>
      </c>
      <c r="D239" s="219" t="s">
        <v>225</v>
      </c>
      <c r="E239" s="220" t="s">
        <v>821</v>
      </c>
      <c r="F239" s="221" t="s">
        <v>822</v>
      </c>
      <c r="G239" s="222" t="s">
        <v>271</v>
      </c>
      <c r="H239" s="223">
        <v>2</v>
      </c>
      <c r="I239" s="224"/>
      <c r="J239" s="225">
        <f>ROUND(I239*H239,2)</f>
        <v>0</v>
      </c>
      <c r="K239" s="221" t="s">
        <v>5</v>
      </c>
      <c r="L239" s="226"/>
      <c r="M239" s="227" t="s">
        <v>5</v>
      </c>
      <c r="N239" s="228" t="s">
        <v>43</v>
      </c>
      <c r="O239" s="42"/>
      <c r="P239" s="184">
        <f>O239*H239</f>
        <v>0</v>
      </c>
      <c r="Q239" s="184">
        <v>4.0000000000000001E-3</v>
      </c>
      <c r="R239" s="184">
        <f>Q239*H239</f>
        <v>8.0000000000000002E-3</v>
      </c>
      <c r="S239" s="184">
        <v>0</v>
      </c>
      <c r="T239" s="185">
        <f>S239*H239</f>
        <v>0</v>
      </c>
      <c r="AR239" s="24" t="s">
        <v>183</v>
      </c>
      <c r="AT239" s="24" t="s">
        <v>225</v>
      </c>
      <c r="AU239" s="24" t="s">
        <v>82</v>
      </c>
      <c r="AY239" s="24" t="s">
        <v>135</v>
      </c>
      <c r="BE239" s="186">
        <f>IF(N239="základní",J239,0)</f>
        <v>0</v>
      </c>
      <c r="BF239" s="186">
        <f>IF(N239="snížená",J239,0)</f>
        <v>0</v>
      </c>
      <c r="BG239" s="186">
        <f>IF(N239="zákl. přenesená",J239,0)</f>
        <v>0</v>
      </c>
      <c r="BH239" s="186">
        <f>IF(N239="sníž. přenesená",J239,0)</f>
        <v>0</v>
      </c>
      <c r="BI239" s="186">
        <f>IF(N239="nulová",J239,0)</f>
        <v>0</v>
      </c>
      <c r="BJ239" s="24" t="s">
        <v>80</v>
      </c>
      <c r="BK239" s="186">
        <f>ROUND(I239*H239,2)</f>
        <v>0</v>
      </c>
      <c r="BL239" s="24" t="s">
        <v>142</v>
      </c>
      <c r="BM239" s="24" t="s">
        <v>823</v>
      </c>
    </row>
    <row r="240" spans="2:65" s="1" customFormat="1" ht="31.5" customHeight="1">
      <c r="B240" s="174"/>
      <c r="C240" s="175" t="s">
        <v>384</v>
      </c>
      <c r="D240" s="175" t="s">
        <v>137</v>
      </c>
      <c r="E240" s="176" t="s">
        <v>824</v>
      </c>
      <c r="F240" s="177" t="s">
        <v>825</v>
      </c>
      <c r="G240" s="178" t="s">
        <v>271</v>
      </c>
      <c r="H240" s="179">
        <v>20</v>
      </c>
      <c r="I240" s="180"/>
      <c r="J240" s="181">
        <f>ROUND(I240*H240,2)</f>
        <v>0</v>
      </c>
      <c r="K240" s="177" t="s">
        <v>141</v>
      </c>
      <c r="L240" s="41"/>
      <c r="M240" s="182" t="s">
        <v>5</v>
      </c>
      <c r="N240" s="183" t="s">
        <v>43</v>
      </c>
      <c r="O240" s="42"/>
      <c r="P240" s="184">
        <f>O240*H240</f>
        <v>0</v>
      </c>
      <c r="Q240" s="184">
        <v>0</v>
      </c>
      <c r="R240" s="184">
        <f>Q240*H240</f>
        <v>0</v>
      </c>
      <c r="S240" s="184">
        <v>0</v>
      </c>
      <c r="T240" s="185">
        <f>S240*H240</f>
        <v>0</v>
      </c>
      <c r="AR240" s="24" t="s">
        <v>142</v>
      </c>
      <c r="AT240" s="24" t="s">
        <v>137</v>
      </c>
      <c r="AU240" s="24" t="s">
        <v>82</v>
      </c>
      <c r="AY240" s="24" t="s">
        <v>135</v>
      </c>
      <c r="BE240" s="186">
        <f>IF(N240="základní",J240,0)</f>
        <v>0</v>
      </c>
      <c r="BF240" s="186">
        <f>IF(N240="snížená",J240,0)</f>
        <v>0</v>
      </c>
      <c r="BG240" s="186">
        <f>IF(N240="zákl. přenesená",J240,0)</f>
        <v>0</v>
      </c>
      <c r="BH240" s="186">
        <f>IF(N240="sníž. přenesená",J240,0)</f>
        <v>0</v>
      </c>
      <c r="BI240" s="186">
        <f>IF(N240="nulová",J240,0)</f>
        <v>0</v>
      </c>
      <c r="BJ240" s="24" t="s">
        <v>80</v>
      </c>
      <c r="BK240" s="186">
        <f>ROUND(I240*H240,2)</f>
        <v>0</v>
      </c>
      <c r="BL240" s="24" t="s">
        <v>142</v>
      </c>
      <c r="BM240" s="24" t="s">
        <v>826</v>
      </c>
    </row>
    <row r="241" spans="2:65" s="11" customFormat="1" ht="13.5">
      <c r="B241" s="187"/>
      <c r="D241" s="188" t="s">
        <v>144</v>
      </c>
      <c r="E241" s="189" t="s">
        <v>5</v>
      </c>
      <c r="F241" s="190" t="s">
        <v>244</v>
      </c>
      <c r="H241" s="191">
        <v>20</v>
      </c>
      <c r="I241" s="192"/>
      <c r="L241" s="187"/>
      <c r="M241" s="193"/>
      <c r="N241" s="194"/>
      <c r="O241" s="194"/>
      <c r="P241" s="194"/>
      <c r="Q241" s="194"/>
      <c r="R241" s="194"/>
      <c r="S241" s="194"/>
      <c r="T241" s="195"/>
      <c r="AT241" s="189" t="s">
        <v>144</v>
      </c>
      <c r="AU241" s="189" t="s">
        <v>82</v>
      </c>
      <c r="AV241" s="11" t="s">
        <v>82</v>
      </c>
      <c r="AW241" s="11" t="s">
        <v>35</v>
      </c>
      <c r="AX241" s="11" t="s">
        <v>80</v>
      </c>
      <c r="AY241" s="189" t="s">
        <v>135</v>
      </c>
    </row>
    <row r="242" spans="2:65" s="12" customFormat="1" ht="13.5">
      <c r="B242" s="196"/>
      <c r="D242" s="197" t="s">
        <v>144</v>
      </c>
      <c r="E242" s="198" t="s">
        <v>5</v>
      </c>
      <c r="F242" s="199" t="s">
        <v>957</v>
      </c>
      <c r="H242" s="200" t="s">
        <v>5</v>
      </c>
      <c r="I242" s="201"/>
      <c r="L242" s="196"/>
      <c r="M242" s="202"/>
      <c r="N242" s="203"/>
      <c r="O242" s="203"/>
      <c r="P242" s="203"/>
      <c r="Q242" s="203"/>
      <c r="R242" s="203"/>
      <c r="S242" s="203"/>
      <c r="T242" s="204"/>
      <c r="AT242" s="205" t="s">
        <v>144</v>
      </c>
      <c r="AU242" s="205" t="s">
        <v>82</v>
      </c>
      <c r="AV242" s="12" t="s">
        <v>80</v>
      </c>
      <c r="AW242" s="12" t="s">
        <v>35</v>
      </c>
      <c r="AX242" s="12" t="s">
        <v>72</v>
      </c>
      <c r="AY242" s="205" t="s">
        <v>135</v>
      </c>
    </row>
    <row r="243" spans="2:65" s="1" customFormat="1" ht="31.5" customHeight="1">
      <c r="B243" s="174"/>
      <c r="C243" s="219" t="s">
        <v>388</v>
      </c>
      <c r="D243" s="219" t="s">
        <v>225</v>
      </c>
      <c r="E243" s="220" t="s">
        <v>827</v>
      </c>
      <c r="F243" s="221" t="s">
        <v>828</v>
      </c>
      <c r="G243" s="222" t="s">
        <v>271</v>
      </c>
      <c r="H243" s="223">
        <v>20</v>
      </c>
      <c r="I243" s="224"/>
      <c r="J243" s="225">
        <f>ROUND(I243*H243,2)</f>
        <v>0</v>
      </c>
      <c r="K243" s="221" t="s">
        <v>141</v>
      </c>
      <c r="L243" s="226"/>
      <c r="M243" s="227" t="s">
        <v>5</v>
      </c>
      <c r="N243" s="228" t="s">
        <v>43</v>
      </c>
      <c r="O243" s="42"/>
      <c r="P243" s="184">
        <f>O243*H243</f>
        <v>0</v>
      </c>
      <c r="Q243" s="184">
        <v>3.5999999999999999E-3</v>
      </c>
      <c r="R243" s="184">
        <f>Q243*H243</f>
        <v>7.1999999999999995E-2</v>
      </c>
      <c r="S243" s="184">
        <v>0</v>
      </c>
      <c r="T243" s="185">
        <f>S243*H243</f>
        <v>0</v>
      </c>
      <c r="AR243" s="24" t="s">
        <v>183</v>
      </c>
      <c r="AT243" s="24" t="s">
        <v>225</v>
      </c>
      <c r="AU243" s="24" t="s">
        <v>82</v>
      </c>
      <c r="AY243" s="24" t="s">
        <v>135</v>
      </c>
      <c r="BE243" s="186">
        <f>IF(N243="základní",J243,0)</f>
        <v>0</v>
      </c>
      <c r="BF243" s="186">
        <f>IF(N243="snížená",J243,0)</f>
        <v>0</v>
      </c>
      <c r="BG243" s="186">
        <f>IF(N243="zákl. přenesená",J243,0)</f>
        <v>0</v>
      </c>
      <c r="BH243" s="186">
        <f>IF(N243="sníž. přenesená",J243,0)</f>
        <v>0</v>
      </c>
      <c r="BI243" s="186">
        <f>IF(N243="nulová",J243,0)</f>
        <v>0</v>
      </c>
      <c r="BJ243" s="24" t="s">
        <v>80</v>
      </c>
      <c r="BK243" s="186">
        <f>ROUND(I243*H243,2)</f>
        <v>0</v>
      </c>
      <c r="BL243" s="24" t="s">
        <v>142</v>
      </c>
      <c r="BM243" s="24" t="s">
        <v>829</v>
      </c>
    </row>
    <row r="244" spans="2:65" s="1" customFormat="1" ht="22.5" customHeight="1">
      <c r="B244" s="174"/>
      <c r="C244" s="175" t="s">
        <v>392</v>
      </c>
      <c r="D244" s="175" t="s">
        <v>137</v>
      </c>
      <c r="E244" s="176" t="s">
        <v>840</v>
      </c>
      <c r="F244" s="177" t="s">
        <v>841</v>
      </c>
      <c r="G244" s="178" t="s">
        <v>257</v>
      </c>
      <c r="H244" s="179">
        <v>140</v>
      </c>
      <c r="I244" s="180"/>
      <c r="J244" s="181">
        <f>ROUND(I244*H244,2)</f>
        <v>0</v>
      </c>
      <c r="K244" s="177" t="s">
        <v>5</v>
      </c>
      <c r="L244" s="41"/>
      <c r="M244" s="182" t="s">
        <v>5</v>
      </c>
      <c r="N244" s="183" t="s">
        <v>43</v>
      </c>
      <c r="O244" s="42"/>
      <c r="P244" s="184">
        <f>O244*H244</f>
        <v>0</v>
      </c>
      <c r="Q244" s="184">
        <v>0</v>
      </c>
      <c r="R244" s="184">
        <f>Q244*H244</f>
        <v>0</v>
      </c>
      <c r="S244" s="184">
        <v>0</v>
      </c>
      <c r="T244" s="185">
        <f>S244*H244</f>
        <v>0</v>
      </c>
      <c r="AR244" s="24" t="s">
        <v>142</v>
      </c>
      <c r="AT244" s="24" t="s">
        <v>137</v>
      </c>
      <c r="AU244" s="24" t="s">
        <v>82</v>
      </c>
      <c r="AY244" s="24" t="s">
        <v>135</v>
      </c>
      <c r="BE244" s="186">
        <f>IF(N244="základní",J244,0)</f>
        <v>0</v>
      </c>
      <c r="BF244" s="186">
        <f>IF(N244="snížená",J244,0)</f>
        <v>0</v>
      </c>
      <c r="BG244" s="186">
        <f>IF(N244="zákl. přenesená",J244,0)</f>
        <v>0</v>
      </c>
      <c r="BH244" s="186">
        <f>IF(N244="sníž. přenesená",J244,0)</f>
        <v>0</v>
      </c>
      <c r="BI244" s="186">
        <f>IF(N244="nulová",J244,0)</f>
        <v>0</v>
      </c>
      <c r="BJ244" s="24" t="s">
        <v>80</v>
      </c>
      <c r="BK244" s="186">
        <f>ROUND(I244*H244,2)</f>
        <v>0</v>
      </c>
      <c r="BL244" s="24" t="s">
        <v>142</v>
      </c>
      <c r="BM244" s="24" t="s">
        <v>842</v>
      </c>
    </row>
    <row r="245" spans="2:65" s="11" customFormat="1" ht="13.5">
      <c r="B245" s="187"/>
      <c r="D245" s="188" t="s">
        <v>144</v>
      </c>
      <c r="E245" s="189" t="s">
        <v>5</v>
      </c>
      <c r="F245" s="190" t="s">
        <v>988</v>
      </c>
      <c r="H245" s="191">
        <v>140</v>
      </c>
      <c r="I245" s="192"/>
      <c r="L245" s="187"/>
      <c r="M245" s="193"/>
      <c r="N245" s="194"/>
      <c r="O245" s="194"/>
      <c r="P245" s="194"/>
      <c r="Q245" s="194"/>
      <c r="R245" s="194"/>
      <c r="S245" s="194"/>
      <c r="T245" s="195"/>
      <c r="AT245" s="189" t="s">
        <v>144</v>
      </c>
      <c r="AU245" s="189" t="s">
        <v>82</v>
      </c>
      <c r="AV245" s="11" t="s">
        <v>82</v>
      </c>
      <c r="AW245" s="11" t="s">
        <v>35</v>
      </c>
      <c r="AX245" s="11" t="s">
        <v>80</v>
      </c>
      <c r="AY245" s="189" t="s">
        <v>135</v>
      </c>
    </row>
    <row r="246" spans="2:65" s="12" customFormat="1" ht="13.5">
      <c r="B246" s="196"/>
      <c r="D246" s="197" t="s">
        <v>144</v>
      </c>
      <c r="E246" s="198" t="s">
        <v>5</v>
      </c>
      <c r="F246" s="199" t="s">
        <v>957</v>
      </c>
      <c r="H246" s="200" t="s">
        <v>5</v>
      </c>
      <c r="I246" s="201"/>
      <c r="L246" s="196"/>
      <c r="M246" s="202"/>
      <c r="N246" s="203"/>
      <c r="O246" s="203"/>
      <c r="P246" s="203"/>
      <c r="Q246" s="203"/>
      <c r="R246" s="203"/>
      <c r="S246" s="203"/>
      <c r="T246" s="204"/>
      <c r="AT246" s="205" t="s">
        <v>144</v>
      </c>
      <c r="AU246" s="205" t="s">
        <v>82</v>
      </c>
      <c r="AV246" s="12" t="s">
        <v>80</v>
      </c>
      <c r="AW246" s="12" t="s">
        <v>35</v>
      </c>
      <c r="AX246" s="12" t="s">
        <v>72</v>
      </c>
      <c r="AY246" s="205" t="s">
        <v>135</v>
      </c>
    </row>
    <row r="247" spans="2:65" s="1" customFormat="1" ht="22.5" customHeight="1">
      <c r="B247" s="174"/>
      <c r="C247" s="175" t="s">
        <v>396</v>
      </c>
      <c r="D247" s="175" t="s">
        <v>137</v>
      </c>
      <c r="E247" s="176" t="s">
        <v>845</v>
      </c>
      <c r="F247" s="177" t="s">
        <v>846</v>
      </c>
      <c r="G247" s="178" t="s">
        <v>257</v>
      </c>
      <c r="H247" s="179">
        <v>140</v>
      </c>
      <c r="I247" s="180"/>
      <c r="J247" s="181">
        <f>ROUND(I247*H247,2)</f>
        <v>0</v>
      </c>
      <c r="K247" s="177" t="s">
        <v>141</v>
      </c>
      <c r="L247" s="41"/>
      <c r="M247" s="182" t="s">
        <v>5</v>
      </c>
      <c r="N247" s="183" t="s">
        <v>43</v>
      </c>
      <c r="O247" s="42"/>
      <c r="P247" s="184">
        <f>O247*H247</f>
        <v>0</v>
      </c>
      <c r="Q247" s="184">
        <v>0</v>
      </c>
      <c r="R247" s="184">
        <f>Q247*H247</f>
        <v>0</v>
      </c>
      <c r="S247" s="184">
        <v>0</v>
      </c>
      <c r="T247" s="185">
        <f>S247*H247</f>
        <v>0</v>
      </c>
      <c r="AR247" s="24" t="s">
        <v>142</v>
      </c>
      <c r="AT247" s="24" t="s">
        <v>137</v>
      </c>
      <c r="AU247" s="24" t="s">
        <v>82</v>
      </c>
      <c r="AY247" s="24" t="s">
        <v>135</v>
      </c>
      <c r="BE247" s="186">
        <f>IF(N247="základní",J247,0)</f>
        <v>0</v>
      </c>
      <c r="BF247" s="186">
        <f>IF(N247="snížená",J247,0)</f>
        <v>0</v>
      </c>
      <c r="BG247" s="186">
        <f>IF(N247="zákl. přenesená",J247,0)</f>
        <v>0</v>
      </c>
      <c r="BH247" s="186">
        <f>IF(N247="sníž. přenesená",J247,0)</f>
        <v>0</v>
      </c>
      <c r="BI247" s="186">
        <f>IF(N247="nulová",J247,0)</f>
        <v>0</v>
      </c>
      <c r="BJ247" s="24" t="s">
        <v>80</v>
      </c>
      <c r="BK247" s="186">
        <f>ROUND(I247*H247,2)</f>
        <v>0</v>
      </c>
      <c r="BL247" s="24" t="s">
        <v>142</v>
      </c>
      <c r="BM247" s="24" t="s">
        <v>847</v>
      </c>
    </row>
    <row r="248" spans="2:65" s="11" customFormat="1" ht="13.5">
      <c r="B248" s="187"/>
      <c r="D248" s="188" t="s">
        <v>144</v>
      </c>
      <c r="E248" s="189" t="s">
        <v>5</v>
      </c>
      <c r="F248" s="190" t="s">
        <v>988</v>
      </c>
      <c r="H248" s="191">
        <v>140</v>
      </c>
      <c r="I248" s="192"/>
      <c r="L248" s="187"/>
      <c r="M248" s="193"/>
      <c r="N248" s="194"/>
      <c r="O248" s="194"/>
      <c r="P248" s="194"/>
      <c r="Q248" s="194"/>
      <c r="R248" s="194"/>
      <c r="S248" s="194"/>
      <c r="T248" s="195"/>
      <c r="AT248" s="189" t="s">
        <v>144</v>
      </c>
      <c r="AU248" s="189" t="s">
        <v>82</v>
      </c>
      <c r="AV248" s="11" t="s">
        <v>82</v>
      </c>
      <c r="AW248" s="11" t="s">
        <v>35</v>
      </c>
      <c r="AX248" s="11" t="s">
        <v>80</v>
      </c>
      <c r="AY248" s="189" t="s">
        <v>135</v>
      </c>
    </row>
    <row r="249" spans="2:65" s="12" customFormat="1" ht="13.5">
      <c r="B249" s="196"/>
      <c r="D249" s="197" t="s">
        <v>144</v>
      </c>
      <c r="E249" s="198" t="s">
        <v>5</v>
      </c>
      <c r="F249" s="199" t="s">
        <v>957</v>
      </c>
      <c r="H249" s="200" t="s">
        <v>5</v>
      </c>
      <c r="I249" s="201"/>
      <c r="L249" s="196"/>
      <c r="M249" s="202"/>
      <c r="N249" s="203"/>
      <c r="O249" s="203"/>
      <c r="P249" s="203"/>
      <c r="Q249" s="203"/>
      <c r="R249" s="203"/>
      <c r="S249" s="203"/>
      <c r="T249" s="204"/>
      <c r="AT249" s="205" t="s">
        <v>144</v>
      </c>
      <c r="AU249" s="205" t="s">
        <v>82</v>
      </c>
      <c r="AV249" s="12" t="s">
        <v>80</v>
      </c>
      <c r="AW249" s="12" t="s">
        <v>35</v>
      </c>
      <c r="AX249" s="12" t="s">
        <v>72</v>
      </c>
      <c r="AY249" s="205" t="s">
        <v>135</v>
      </c>
    </row>
    <row r="250" spans="2:65" s="1" customFormat="1" ht="22.5" customHeight="1">
      <c r="B250" s="174"/>
      <c r="C250" s="175" t="s">
        <v>400</v>
      </c>
      <c r="D250" s="175" t="s">
        <v>137</v>
      </c>
      <c r="E250" s="176" t="s">
        <v>849</v>
      </c>
      <c r="F250" s="177" t="s">
        <v>850</v>
      </c>
      <c r="G250" s="178" t="s">
        <v>257</v>
      </c>
      <c r="H250" s="179">
        <v>202.5</v>
      </c>
      <c r="I250" s="180"/>
      <c r="J250" s="181">
        <f>ROUND(I250*H250,2)</f>
        <v>0</v>
      </c>
      <c r="K250" s="177" t="s">
        <v>141</v>
      </c>
      <c r="L250" s="41"/>
      <c r="M250" s="182" t="s">
        <v>5</v>
      </c>
      <c r="N250" s="183" t="s">
        <v>43</v>
      </c>
      <c r="O250" s="42"/>
      <c r="P250" s="184">
        <f>O250*H250</f>
        <v>0</v>
      </c>
      <c r="Q250" s="184">
        <v>0</v>
      </c>
      <c r="R250" s="184">
        <f>Q250*H250</f>
        <v>0</v>
      </c>
      <c r="S250" s="184">
        <v>0</v>
      </c>
      <c r="T250" s="185">
        <f>S250*H250</f>
        <v>0</v>
      </c>
      <c r="AR250" s="24" t="s">
        <v>142</v>
      </c>
      <c r="AT250" s="24" t="s">
        <v>137</v>
      </c>
      <c r="AU250" s="24" t="s">
        <v>82</v>
      </c>
      <c r="AY250" s="24" t="s">
        <v>135</v>
      </c>
      <c r="BE250" s="186">
        <f>IF(N250="základní",J250,0)</f>
        <v>0</v>
      </c>
      <c r="BF250" s="186">
        <f>IF(N250="snížená",J250,0)</f>
        <v>0</v>
      </c>
      <c r="BG250" s="186">
        <f>IF(N250="zákl. přenesená",J250,0)</f>
        <v>0</v>
      </c>
      <c r="BH250" s="186">
        <f>IF(N250="sníž. přenesená",J250,0)</f>
        <v>0</v>
      </c>
      <c r="BI250" s="186">
        <f>IF(N250="nulová",J250,0)</f>
        <v>0</v>
      </c>
      <c r="BJ250" s="24" t="s">
        <v>80</v>
      </c>
      <c r="BK250" s="186">
        <f>ROUND(I250*H250,2)</f>
        <v>0</v>
      </c>
      <c r="BL250" s="24" t="s">
        <v>142</v>
      </c>
      <c r="BM250" s="24" t="s">
        <v>851</v>
      </c>
    </row>
    <row r="251" spans="2:65" s="11" customFormat="1" ht="13.5">
      <c r="B251" s="187"/>
      <c r="D251" s="188" t="s">
        <v>144</v>
      </c>
      <c r="E251" s="189" t="s">
        <v>5</v>
      </c>
      <c r="F251" s="190" t="s">
        <v>985</v>
      </c>
      <c r="H251" s="191">
        <v>202.5</v>
      </c>
      <c r="I251" s="192"/>
      <c r="L251" s="187"/>
      <c r="M251" s="193"/>
      <c r="N251" s="194"/>
      <c r="O251" s="194"/>
      <c r="P251" s="194"/>
      <c r="Q251" s="194"/>
      <c r="R251" s="194"/>
      <c r="S251" s="194"/>
      <c r="T251" s="195"/>
      <c r="AT251" s="189" t="s">
        <v>144</v>
      </c>
      <c r="AU251" s="189" t="s">
        <v>82</v>
      </c>
      <c r="AV251" s="11" t="s">
        <v>82</v>
      </c>
      <c r="AW251" s="11" t="s">
        <v>35</v>
      </c>
      <c r="AX251" s="11" t="s">
        <v>80</v>
      </c>
      <c r="AY251" s="189" t="s">
        <v>135</v>
      </c>
    </row>
    <row r="252" spans="2:65" s="12" customFormat="1" ht="13.5">
      <c r="B252" s="196"/>
      <c r="D252" s="197" t="s">
        <v>144</v>
      </c>
      <c r="E252" s="198" t="s">
        <v>5</v>
      </c>
      <c r="F252" s="199" t="s">
        <v>957</v>
      </c>
      <c r="H252" s="200" t="s">
        <v>5</v>
      </c>
      <c r="I252" s="201"/>
      <c r="L252" s="196"/>
      <c r="M252" s="202"/>
      <c r="N252" s="203"/>
      <c r="O252" s="203"/>
      <c r="P252" s="203"/>
      <c r="Q252" s="203"/>
      <c r="R252" s="203"/>
      <c r="S252" s="203"/>
      <c r="T252" s="204"/>
      <c r="AT252" s="205" t="s">
        <v>144</v>
      </c>
      <c r="AU252" s="205" t="s">
        <v>82</v>
      </c>
      <c r="AV252" s="12" t="s">
        <v>80</v>
      </c>
      <c r="AW252" s="12" t="s">
        <v>35</v>
      </c>
      <c r="AX252" s="12" t="s">
        <v>72</v>
      </c>
      <c r="AY252" s="205" t="s">
        <v>135</v>
      </c>
    </row>
    <row r="253" spans="2:65" s="1" customFormat="1" ht="22.5" customHeight="1">
      <c r="B253" s="174"/>
      <c r="C253" s="175" t="s">
        <v>406</v>
      </c>
      <c r="D253" s="175" t="s">
        <v>137</v>
      </c>
      <c r="E253" s="176" t="s">
        <v>853</v>
      </c>
      <c r="F253" s="177" t="s">
        <v>854</v>
      </c>
      <c r="G253" s="178" t="s">
        <v>257</v>
      </c>
      <c r="H253" s="179">
        <v>202.5</v>
      </c>
      <c r="I253" s="180"/>
      <c r="J253" s="181">
        <f>ROUND(I253*H253,2)</f>
        <v>0</v>
      </c>
      <c r="K253" s="177" t="s">
        <v>5</v>
      </c>
      <c r="L253" s="41"/>
      <c r="M253" s="182" t="s">
        <v>5</v>
      </c>
      <c r="N253" s="183" t="s">
        <v>43</v>
      </c>
      <c r="O253" s="42"/>
      <c r="P253" s="184">
        <f>O253*H253</f>
        <v>0</v>
      </c>
      <c r="Q253" s="184">
        <v>0</v>
      </c>
      <c r="R253" s="184">
        <f>Q253*H253</f>
        <v>0</v>
      </c>
      <c r="S253" s="184">
        <v>0</v>
      </c>
      <c r="T253" s="185">
        <f>S253*H253</f>
        <v>0</v>
      </c>
      <c r="AR253" s="24" t="s">
        <v>142</v>
      </c>
      <c r="AT253" s="24" t="s">
        <v>137</v>
      </c>
      <c r="AU253" s="24" t="s">
        <v>82</v>
      </c>
      <c r="AY253" s="24" t="s">
        <v>135</v>
      </c>
      <c r="BE253" s="186">
        <f>IF(N253="základní",J253,0)</f>
        <v>0</v>
      </c>
      <c r="BF253" s="186">
        <f>IF(N253="snížená",J253,0)</f>
        <v>0</v>
      </c>
      <c r="BG253" s="186">
        <f>IF(N253="zákl. přenesená",J253,0)</f>
        <v>0</v>
      </c>
      <c r="BH253" s="186">
        <f>IF(N253="sníž. přenesená",J253,0)</f>
        <v>0</v>
      </c>
      <c r="BI253" s="186">
        <f>IF(N253="nulová",J253,0)</f>
        <v>0</v>
      </c>
      <c r="BJ253" s="24" t="s">
        <v>80</v>
      </c>
      <c r="BK253" s="186">
        <f>ROUND(I253*H253,2)</f>
        <v>0</v>
      </c>
      <c r="BL253" s="24" t="s">
        <v>142</v>
      </c>
      <c r="BM253" s="24" t="s">
        <v>855</v>
      </c>
    </row>
    <row r="254" spans="2:65" s="11" customFormat="1" ht="13.5">
      <c r="B254" s="187"/>
      <c r="D254" s="197" t="s">
        <v>144</v>
      </c>
      <c r="E254" s="237" t="s">
        <v>5</v>
      </c>
      <c r="F254" s="217" t="s">
        <v>989</v>
      </c>
      <c r="H254" s="218">
        <v>202.5</v>
      </c>
      <c r="I254" s="192"/>
      <c r="L254" s="187"/>
      <c r="M254" s="193"/>
      <c r="N254" s="194"/>
      <c r="O254" s="194"/>
      <c r="P254" s="194"/>
      <c r="Q254" s="194"/>
      <c r="R254" s="194"/>
      <c r="S254" s="194"/>
      <c r="T254" s="195"/>
      <c r="AT254" s="189" t="s">
        <v>144</v>
      </c>
      <c r="AU254" s="189" t="s">
        <v>82</v>
      </c>
      <c r="AV254" s="11" t="s">
        <v>82</v>
      </c>
      <c r="AW254" s="11" t="s">
        <v>35</v>
      </c>
      <c r="AX254" s="11" t="s">
        <v>80</v>
      </c>
      <c r="AY254" s="189" t="s">
        <v>135</v>
      </c>
    </row>
    <row r="255" spans="2:65" s="1" customFormat="1" ht="31.5" customHeight="1">
      <c r="B255" s="174"/>
      <c r="C255" s="175" t="s">
        <v>410</v>
      </c>
      <c r="D255" s="175" t="s">
        <v>137</v>
      </c>
      <c r="E255" s="176" t="s">
        <v>858</v>
      </c>
      <c r="F255" s="177" t="s">
        <v>859</v>
      </c>
      <c r="G255" s="178" t="s">
        <v>382</v>
      </c>
      <c r="H255" s="179">
        <v>1</v>
      </c>
      <c r="I255" s="180"/>
      <c r="J255" s="181">
        <f>ROUND(I255*H255,2)</f>
        <v>0</v>
      </c>
      <c r="K255" s="177" t="s">
        <v>5</v>
      </c>
      <c r="L255" s="41"/>
      <c r="M255" s="182" t="s">
        <v>5</v>
      </c>
      <c r="N255" s="183" t="s">
        <v>43</v>
      </c>
      <c r="O255" s="42"/>
      <c r="P255" s="184">
        <f>O255*H255</f>
        <v>0</v>
      </c>
      <c r="Q255" s="184">
        <v>0</v>
      </c>
      <c r="R255" s="184">
        <f>Q255*H255</f>
        <v>0</v>
      </c>
      <c r="S255" s="184">
        <v>0</v>
      </c>
      <c r="T255" s="185">
        <f>S255*H255</f>
        <v>0</v>
      </c>
      <c r="AR255" s="24" t="s">
        <v>142</v>
      </c>
      <c r="AT255" s="24" t="s">
        <v>137</v>
      </c>
      <c r="AU255" s="24" t="s">
        <v>82</v>
      </c>
      <c r="AY255" s="24" t="s">
        <v>135</v>
      </c>
      <c r="BE255" s="186">
        <f>IF(N255="základní",J255,0)</f>
        <v>0</v>
      </c>
      <c r="BF255" s="186">
        <f>IF(N255="snížená",J255,0)</f>
        <v>0</v>
      </c>
      <c r="BG255" s="186">
        <f>IF(N255="zákl. přenesená",J255,0)</f>
        <v>0</v>
      </c>
      <c r="BH255" s="186">
        <f>IF(N255="sníž. přenesená",J255,0)</f>
        <v>0</v>
      </c>
      <c r="BI255" s="186">
        <f>IF(N255="nulová",J255,0)</f>
        <v>0</v>
      </c>
      <c r="BJ255" s="24" t="s">
        <v>80</v>
      </c>
      <c r="BK255" s="186">
        <f>ROUND(I255*H255,2)</f>
        <v>0</v>
      </c>
      <c r="BL255" s="24" t="s">
        <v>142</v>
      </c>
      <c r="BM255" s="24" t="s">
        <v>860</v>
      </c>
    </row>
    <row r="256" spans="2:65" s="1" customFormat="1" ht="22.5" customHeight="1">
      <c r="B256" s="174"/>
      <c r="C256" s="175" t="s">
        <v>415</v>
      </c>
      <c r="D256" s="175" t="s">
        <v>137</v>
      </c>
      <c r="E256" s="176" t="s">
        <v>862</v>
      </c>
      <c r="F256" s="177" t="s">
        <v>863</v>
      </c>
      <c r="G256" s="178" t="s">
        <v>382</v>
      </c>
      <c r="H256" s="179">
        <v>1</v>
      </c>
      <c r="I256" s="180"/>
      <c r="J256" s="181">
        <f>ROUND(I256*H256,2)</f>
        <v>0</v>
      </c>
      <c r="K256" s="177" t="s">
        <v>5</v>
      </c>
      <c r="L256" s="41"/>
      <c r="M256" s="182" t="s">
        <v>5</v>
      </c>
      <c r="N256" s="183" t="s">
        <v>43</v>
      </c>
      <c r="O256" s="42"/>
      <c r="P256" s="184">
        <f>O256*H256</f>
        <v>0</v>
      </c>
      <c r="Q256" s="184">
        <v>0</v>
      </c>
      <c r="R256" s="184">
        <f>Q256*H256</f>
        <v>0</v>
      </c>
      <c r="S256" s="184">
        <v>0</v>
      </c>
      <c r="T256" s="185">
        <f>S256*H256</f>
        <v>0</v>
      </c>
      <c r="AR256" s="24" t="s">
        <v>142</v>
      </c>
      <c r="AT256" s="24" t="s">
        <v>137</v>
      </c>
      <c r="AU256" s="24" t="s">
        <v>82</v>
      </c>
      <c r="AY256" s="24" t="s">
        <v>135</v>
      </c>
      <c r="BE256" s="186">
        <f>IF(N256="základní",J256,0)</f>
        <v>0</v>
      </c>
      <c r="BF256" s="186">
        <f>IF(N256="snížená",J256,0)</f>
        <v>0</v>
      </c>
      <c r="BG256" s="186">
        <f>IF(N256="zákl. přenesená",J256,0)</f>
        <v>0</v>
      </c>
      <c r="BH256" s="186">
        <f>IF(N256="sníž. přenesená",J256,0)</f>
        <v>0</v>
      </c>
      <c r="BI256" s="186">
        <f>IF(N256="nulová",J256,0)</f>
        <v>0</v>
      </c>
      <c r="BJ256" s="24" t="s">
        <v>80</v>
      </c>
      <c r="BK256" s="186">
        <f>ROUND(I256*H256,2)</f>
        <v>0</v>
      </c>
      <c r="BL256" s="24" t="s">
        <v>142</v>
      </c>
      <c r="BM256" s="24" t="s">
        <v>864</v>
      </c>
    </row>
    <row r="257" spans="2:65" s="1" customFormat="1" ht="22.5" customHeight="1">
      <c r="B257" s="174"/>
      <c r="C257" s="175" t="s">
        <v>419</v>
      </c>
      <c r="D257" s="175" t="s">
        <v>137</v>
      </c>
      <c r="E257" s="176" t="s">
        <v>866</v>
      </c>
      <c r="F257" s="177" t="s">
        <v>867</v>
      </c>
      <c r="G257" s="178" t="s">
        <v>271</v>
      </c>
      <c r="H257" s="179">
        <v>24</v>
      </c>
      <c r="I257" s="180"/>
      <c r="J257" s="181">
        <f>ROUND(I257*H257,2)</f>
        <v>0</v>
      </c>
      <c r="K257" s="177" t="s">
        <v>141</v>
      </c>
      <c r="L257" s="41"/>
      <c r="M257" s="182" t="s">
        <v>5</v>
      </c>
      <c r="N257" s="183" t="s">
        <v>43</v>
      </c>
      <c r="O257" s="42"/>
      <c r="P257" s="184">
        <f>O257*H257</f>
        <v>0</v>
      </c>
      <c r="Q257" s="184">
        <v>0.12303</v>
      </c>
      <c r="R257" s="184">
        <f>Q257*H257</f>
        <v>2.9527200000000002</v>
      </c>
      <c r="S257" s="184">
        <v>0</v>
      </c>
      <c r="T257" s="185">
        <f>S257*H257</f>
        <v>0</v>
      </c>
      <c r="AR257" s="24" t="s">
        <v>142</v>
      </c>
      <c r="AT257" s="24" t="s">
        <v>137</v>
      </c>
      <c r="AU257" s="24" t="s">
        <v>82</v>
      </c>
      <c r="AY257" s="24" t="s">
        <v>135</v>
      </c>
      <c r="BE257" s="186">
        <f>IF(N257="základní",J257,0)</f>
        <v>0</v>
      </c>
      <c r="BF257" s="186">
        <f>IF(N257="snížená",J257,0)</f>
        <v>0</v>
      </c>
      <c r="BG257" s="186">
        <f>IF(N257="zákl. přenesená",J257,0)</f>
        <v>0</v>
      </c>
      <c r="BH257" s="186">
        <f>IF(N257="sníž. přenesená",J257,0)</f>
        <v>0</v>
      </c>
      <c r="BI257" s="186">
        <f>IF(N257="nulová",J257,0)</f>
        <v>0</v>
      </c>
      <c r="BJ257" s="24" t="s">
        <v>80</v>
      </c>
      <c r="BK257" s="186">
        <f>ROUND(I257*H257,2)</f>
        <v>0</v>
      </c>
      <c r="BL257" s="24" t="s">
        <v>142</v>
      </c>
      <c r="BM257" s="24" t="s">
        <v>868</v>
      </c>
    </row>
    <row r="258" spans="2:65" s="11" customFormat="1" ht="13.5">
      <c r="B258" s="187"/>
      <c r="D258" s="188" t="s">
        <v>144</v>
      </c>
      <c r="E258" s="189" t="s">
        <v>5</v>
      </c>
      <c r="F258" s="190" t="s">
        <v>268</v>
      </c>
      <c r="H258" s="191">
        <v>24</v>
      </c>
      <c r="I258" s="192"/>
      <c r="L258" s="187"/>
      <c r="M258" s="193"/>
      <c r="N258" s="194"/>
      <c r="O258" s="194"/>
      <c r="P258" s="194"/>
      <c r="Q258" s="194"/>
      <c r="R258" s="194"/>
      <c r="S258" s="194"/>
      <c r="T258" s="195"/>
      <c r="AT258" s="189" t="s">
        <v>144</v>
      </c>
      <c r="AU258" s="189" t="s">
        <v>82</v>
      </c>
      <c r="AV258" s="11" t="s">
        <v>82</v>
      </c>
      <c r="AW258" s="11" t="s">
        <v>35</v>
      </c>
      <c r="AX258" s="11" t="s">
        <v>80</v>
      </c>
      <c r="AY258" s="189" t="s">
        <v>135</v>
      </c>
    </row>
    <row r="259" spans="2:65" s="12" customFormat="1" ht="13.5">
      <c r="B259" s="196"/>
      <c r="D259" s="197" t="s">
        <v>144</v>
      </c>
      <c r="E259" s="198" t="s">
        <v>5</v>
      </c>
      <c r="F259" s="199" t="s">
        <v>957</v>
      </c>
      <c r="H259" s="200" t="s">
        <v>5</v>
      </c>
      <c r="I259" s="201"/>
      <c r="L259" s="196"/>
      <c r="M259" s="202"/>
      <c r="N259" s="203"/>
      <c r="O259" s="203"/>
      <c r="P259" s="203"/>
      <c r="Q259" s="203"/>
      <c r="R259" s="203"/>
      <c r="S259" s="203"/>
      <c r="T259" s="204"/>
      <c r="AT259" s="205" t="s">
        <v>144</v>
      </c>
      <c r="AU259" s="205" t="s">
        <v>82</v>
      </c>
      <c r="AV259" s="12" t="s">
        <v>80</v>
      </c>
      <c r="AW259" s="12" t="s">
        <v>35</v>
      </c>
      <c r="AX259" s="12" t="s">
        <v>72</v>
      </c>
      <c r="AY259" s="205" t="s">
        <v>135</v>
      </c>
    </row>
    <row r="260" spans="2:65" s="1" customFormat="1" ht="22.5" customHeight="1">
      <c r="B260" s="174"/>
      <c r="C260" s="219" t="s">
        <v>425</v>
      </c>
      <c r="D260" s="219" t="s">
        <v>225</v>
      </c>
      <c r="E260" s="220" t="s">
        <v>870</v>
      </c>
      <c r="F260" s="221" t="s">
        <v>871</v>
      </c>
      <c r="G260" s="222" t="s">
        <v>271</v>
      </c>
      <c r="H260" s="223">
        <v>24</v>
      </c>
      <c r="I260" s="224"/>
      <c r="J260" s="225">
        <f>ROUND(I260*H260,2)</f>
        <v>0</v>
      </c>
      <c r="K260" s="221" t="s">
        <v>5</v>
      </c>
      <c r="L260" s="226"/>
      <c r="M260" s="227" t="s">
        <v>5</v>
      </c>
      <c r="N260" s="228" t="s">
        <v>43</v>
      </c>
      <c r="O260" s="42"/>
      <c r="P260" s="184">
        <f>O260*H260</f>
        <v>0</v>
      </c>
      <c r="Q260" s="184">
        <v>1.3299999999999999E-2</v>
      </c>
      <c r="R260" s="184">
        <f>Q260*H260</f>
        <v>0.31919999999999998</v>
      </c>
      <c r="S260" s="184">
        <v>0</v>
      </c>
      <c r="T260" s="185">
        <f>S260*H260</f>
        <v>0</v>
      </c>
      <c r="AR260" s="24" t="s">
        <v>183</v>
      </c>
      <c r="AT260" s="24" t="s">
        <v>225</v>
      </c>
      <c r="AU260" s="24" t="s">
        <v>82</v>
      </c>
      <c r="AY260" s="24" t="s">
        <v>135</v>
      </c>
      <c r="BE260" s="186">
        <f>IF(N260="základní",J260,0)</f>
        <v>0</v>
      </c>
      <c r="BF260" s="186">
        <f>IF(N260="snížená",J260,0)</f>
        <v>0</v>
      </c>
      <c r="BG260" s="186">
        <f>IF(N260="zákl. přenesená",J260,0)</f>
        <v>0</v>
      </c>
      <c r="BH260" s="186">
        <f>IF(N260="sníž. přenesená",J260,0)</f>
        <v>0</v>
      </c>
      <c r="BI260" s="186">
        <f>IF(N260="nulová",J260,0)</f>
        <v>0</v>
      </c>
      <c r="BJ260" s="24" t="s">
        <v>80</v>
      </c>
      <c r="BK260" s="186">
        <f>ROUND(I260*H260,2)</f>
        <v>0</v>
      </c>
      <c r="BL260" s="24" t="s">
        <v>142</v>
      </c>
      <c r="BM260" s="24" t="s">
        <v>872</v>
      </c>
    </row>
    <row r="261" spans="2:65" s="1" customFormat="1" ht="22.5" customHeight="1">
      <c r="B261" s="174"/>
      <c r="C261" s="175" t="s">
        <v>636</v>
      </c>
      <c r="D261" s="175" t="s">
        <v>137</v>
      </c>
      <c r="E261" s="176" t="s">
        <v>874</v>
      </c>
      <c r="F261" s="177" t="s">
        <v>875</v>
      </c>
      <c r="G261" s="178" t="s">
        <v>271</v>
      </c>
      <c r="H261" s="179">
        <v>1</v>
      </c>
      <c r="I261" s="180"/>
      <c r="J261" s="181">
        <f>ROUND(I261*H261,2)</f>
        <v>0</v>
      </c>
      <c r="K261" s="177" t="s">
        <v>141</v>
      </c>
      <c r="L261" s="41"/>
      <c r="M261" s="182" t="s">
        <v>5</v>
      </c>
      <c r="N261" s="183" t="s">
        <v>43</v>
      </c>
      <c r="O261" s="42"/>
      <c r="P261" s="184">
        <f>O261*H261</f>
        <v>0</v>
      </c>
      <c r="Q261" s="184">
        <v>0.32906000000000002</v>
      </c>
      <c r="R261" s="184">
        <f>Q261*H261</f>
        <v>0.32906000000000002</v>
      </c>
      <c r="S261" s="184">
        <v>0</v>
      </c>
      <c r="T261" s="185">
        <f>S261*H261</f>
        <v>0</v>
      </c>
      <c r="AR261" s="24" t="s">
        <v>142</v>
      </c>
      <c r="AT261" s="24" t="s">
        <v>137</v>
      </c>
      <c r="AU261" s="24" t="s">
        <v>82</v>
      </c>
      <c r="AY261" s="24" t="s">
        <v>135</v>
      </c>
      <c r="BE261" s="186">
        <f>IF(N261="základní",J261,0)</f>
        <v>0</v>
      </c>
      <c r="BF261" s="186">
        <f>IF(N261="snížená",J261,0)</f>
        <v>0</v>
      </c>
      <c r="BG261" s="186">
        <f>IF(N261="zákl. přenesená",J261,0)</f>
        <v>0</v>
      </c>
      <c r="BH261" s="186">
        <f>IF(N261="sníž. přenesená",J261,0)</f>
        <v>0</v>
      </c>
      <c r="BI261" s="186">
        <f>IF(N261="nulová",J261,0)</f>
        <v>0</v>
      </c>
      <c r="BJ261" s="24" t="s">
        <v>80</v>
      </c>
      <c r="BK261" s="186">
        <f>ROUND(I261*H261,2)</f>
        <v>0</v>
      </c>
      <c r="BL261" s="24" t="s">
        <v>142</v>
      </c>
      <c r="BM261" s="24" t="s">
        <v>876</v>
      </c>
    </row>
    <row r="262" spans="2:65" s="11" customFormat="1" ht="13.5">
      <c r="B262" s="187"/>
      <c r="D262" s="188" t="s">
        <v>144</v>
      </c>
      <c r="E262" s="189" t="s">
        <v>5</v>
      </c>
      <c r="F262" s="190" t="s">
        <v>80</v>
      </c>
      <c r="H262" s="191">
        <v>1</v>
      </c>
      <c r="I262" s="192"/>
      <c r="L262" s="187"/>
      <c r="M262" s="193"/>
      <c r="N262" s="194"/>
      <c r="O262" s="194"/>
      <c r="P262" s="194"/>
      <c r="Q262" s="194"/>
      <c r="R262" s="194"/>
      <c r="S262" s="194"/>
      <c r="T262" s="195"/>
      <c r="AT262" s="189" t="s">
        <v>144</v>
      </c>
      <c r="AU262" s="189" t="s">
        <v>82</v>
      </c>
      <c r="AV262" s="11" t="s">
        <v>82</v>
      </c>
      <c r="AW262" s="11" t="s">
        <v>35</v>
      </c>
      <c r="AX262" s="11" t="s">
        <v>80</v>
      </c>
      <c r="AY262" s="189" t="s">
        <v>135</v>
      </c>
    </row>
    <row r="263" spans="2:65" s="12" customFormat="1" ht="13.5">
      <c r="B263" s="196"/>
      <c r="D263" s="197" t="s">
        <v>144</v>
      </c>
      <c r="E263" s="198" t="s">
        <v>5</v>
      </c>
      <c r="F263" s="199" t="s">
        <v>957</v>
      </c>
      <c r="H263" s="200" t="s">
        <v>5</v>
      </c>
      <c r="I263" s="201"/>
      <c r="L263" s="196"/>
      <c r="M263" s="202"/>
      <c r="N263" s="203"/>
      <c r="O263" s="203"/>
      <c r="P263" s="203"/>
      <c r="Q263" s="203"/>
      <c r="R263" s="203"/>
      <c r="S263" s="203"/>
      <c r="T263" s="204"/>
      <c r="AT263" s="205" t="s">
        <v>144</v>
      </c>
      <c r="AU263" s="205" t="s">
        <v>82</v>
      </c>
      <c r="AV263" s="12" t="s">
        <v>80</v>
      </c>
      <c r="AW263" s="12" t="s">
        <v>35</v>
      </c>
      <c r="AX263" s="12" t="s">
        <v>72</v>
      </c>
      <c r="AY263" s="205" t="s">
        <v>135</v>
      </c>
    </row>
    <row r="264" spans="2:65" s="1" customFormat="1" ht="22.5" customHeight="1">
      <c r="B264" s="174"/>
      <c r="C264" s="219" t="s">
        <v>638</v>
      </c>
      <c r="D264" s="219" t="s">
        <v>225</v>
      </c>
      <c r="E264" s="220" t="s">
        <v>878</v>
      </c>
      <c r="F264" s="221" t="s">
        <v>879</v>
      </c>
      <c r="G264" s="222" t="s">
        <v>271</v>
      </c>
      <c r="H264" s="223">
        <v>1</v>
      </c>
      <c r="I264" s="224"/>
      <c r="J264" s="225">
        <f>ROUND(I264*H264,2)</f>
        <v>0</v>
      </c>
      <c r="K264" s="221" t="s">
        <v>5</v>
      </c>
      <c r="L264" s="226"/>
      <c r="M264" s="227" t="s">
        <v>5</v>
      </c>
      <c r="N264" s="228" t="s">
        <v>43</v>
      </c>
      <c r="O264" s="42"/>
      <c r="P264" s="184">
        <f>O264*H264</f>
        <v>0</v>
      </c>
      <c r="Q264" s="184">
        <v>2.9499999999999998E-2</v>
      </c>
      <c r="R264" s="184">
        <f>Q264*H264</f>
        <v>2.9499999999999998E-2</v>
      </c>
      <c r="S264" s="184">
        <v>0</v>
      </c>
      <c r="T264" s="185">
        <f>S264*H264</f>
        <v>0</v>
      </c>
      <c r="AR264" s="24" t="s">
        <v>183</v>
      </c>
      <c r="AT264" s="24" t="s">
        <v>225</v>
      </c>
      <c r="AU264" s="24" t="s">
        <v>82</v>
      </c>
      <c r="AY264" s="24" t="s">
        <v>135</v>
      </c>
      <c r="BE264" s="186">
        <f>IF(N264="základní",J264,0)</f>
        <v>0</v>
      </c>
      <c r="BF264" s="186">
        <f>IF(N264="snížená",J264,0)</f>
        <v>0</v>
      </c>
      <c r="BG264" s="186">
        <f>IF(N264="zákl. přenesená",J264,0)</f>
        <v>0</v>
      </c>
      <c r="BH264" s="186">
        <f>IF(N264="sníž. přenesená",J264,0)</f>
        <v>0</v>
      </c>
      <c r="BI264" s="186">
        <f>IF(N264="nulová",J264,0)</f>
        <v>0</v>
      </c>
      <c r="BJ264" s="24" t="s">
        <v>80</v>
      </c>
      <c r="BK264" s="186">
        <f>ROUND(I264*H264,2)</f>
        <v>0</v>
      </c>
      <c r="BL264" s="24" t="s">
        <v>142</v>
      </c>
      <c r="BM264" s="24" t="s">
        <v>880</v>
      </c>
    </row>
    <row r="265" spans="2:65" s="1" customFormat="1" ht="22.5" customHeight="1">
      <c r="B265" s="174"/>
      <c r="C265" s="175" t="s">
        <v>833</v>
      </c>
      <c r="D265" s="175" t="s">
        <v>137</v>
      </c>
      <c r="E265" s="176" t="s">
        <v>881</v>
      </c>
      <c r="F265" s="177" t="s">
        <v>882</v>
      </c>
      <c r="G265" s="178" t="s">
        <v>257</v>
      </c>
      <c r="H265" s="179">
        <v>342.5</v>
      </c>
      <c r="I265" s="180"/>
      <c r="J265" s="181">
        <f>ROUND(I265*H265,2)</f>
        <v>0</v>
      </c>
      <c r="K265" s="177" t="s">
        <v>141</v>
      </c>
      <c r="L265" s="41"/>
      <c r="M265" s="182" t="s">
        <v>5</v>
      </c>
      <c r="N265" s="183" t="s">
        <v>43</v>
      </c>
      <c r="O265" s="42"/>
      <c r="P265" s="184">
        <f>O265*H265</f>
        <v>0</v>
      </c>
      <c r="Q265" s="184">
        <v>1.9000000000000001E-4</v>
      </c>
      <c r="R265" s="184">
        <f>Q265*H265</f>
        <v>6.5075000000000008E-2</v>
      </c>
      <c r="S265" s="184">
        <v>0</v>
      </c>
      <c r="T265" s="185">
        <f>S265*H265</f>
        <v>0</v>
      </c>
      <c r="AR265" s="24" t="s">
        <v>142</v>
      </c>
      <c r="AT265" s="24" t="s">
        <v>137</v>
      </c>
      <c r="AU265" s="24" t="s">
        <v>82</v>
      </c>
      <c r="AY265" s="24" t="s">
        <v>135</v>
      </c>
      <c r="BE265" s="186">
        <f>IF(N265="základní",J265,0)</f>
        <v>0</v>
      </c>
      <c r="BF265" s="186">
        <f>IF(N265="snížená",J265,0)</f>
        <v>0</v>
      </c>
      <c r="BG265" s="186">
        <f>IF(N265="zákl. přenesená",J265,0)</f>
        <v>0</v>
      </c>
      <c r="BH265" s="186">
        <f>IF(N265="sníž. přenesená",J265,0)</f>
        <v>0</v>
      </c>
      <c r="BI265" s="186">
        <f>IF(N265="nulová",J265,0)</f>
        <v>0</v>
      </c>
      <c r="BJ265" s="24" t="s">
        <v>80</v>
      </c>
      <c r="BK265" s="186">
        <f>ROUND(I265*H265,2)</f>
        <v>0</v>
      </c>
      <c r="BL265" s="24" t="s">
        <v>142</v>
      </c>
      <c r="BM265" s="24" t="s">
        <v>883</v>
      </c>
    </row>
    <row r="266" spans="2:65" s="11" customFormat="1" ht="13.5">
      <c r="B266" s="187"/>
      <c r="D266" s="188" t="s">
        <v>144</v>
      </c>
      <c r="E266" s="189" t="s">
        <v>5</v>
      </c>
      <c r="F266" s="190" t="s">
        <v>990</v>
      </c>
      <c r="H266" s="191">
        <v>342.5</v>
      </c>
      <c r="I266" s="192"/>
      <c r="L266" s="187"/>
      <c r="M266" s="193"/>
      <c r="N266" s="194"/>
      <c r="O266" s="194"/>
      <c r="P266" s="194"/>
      <c r="Q266" s="194"/>
      <c r="R266" s="194"/>
      <c r="S266" s="194"/>
      <c r="T266" s="195"/>
      <c r="AT266" s="189" t="s">
        <v>144</v>
      </c>
      <c r="AU266" s="189" t="s">
        <v>82</v>
      </c>
      <c r="AV266" s="11" t="s">
        <v>82</v>
      </c>
      <c r="AW266" s="11" t="s">
        <v>35</v>
      </c>
      <c r="AX266" s="11" t="s">
        <v>80</v>
      </c>
      <c r="AY266" s="189" t="s">
        <v>135</v>
      </c>
    </row>
    <row r="267" spans="2:65" s="12" customFormat="1" ht="13.5">
      <c r="B267" s="196"/>
      <c r="D267" s="197" t="s">
        <v>144</v>
      </c>
      <c r="E267" s="198" t="s">
        <v>5</v>
      </c>
      <c r="F267" s="199" t="s">
        <v>957</v>
      </c>
      <c r="H267" s="200" t="s">
        <v>5</v>
      </c>
      <c r="I267" s="201"/>
      <c r="L267" s="196"/>
      <c r="M267" s="202"/>
      <c r="N267" s="203"/>
      <c r="O267" s="203"/>
      <c r="P267" s="203"/>
      <c r="Q267" s="203"/>
      <c r="R267" s="203"/>
      <c r="S267" s="203"/>
      <c r="T267" s="204"/>
      <c r="AT267" s="205" t="s">
        <v>144</v>
      </c>
      <c r="AU267" s="205" t="s">
        <v>82</v>
      </c>
      <c r="AV267" s="12" t="s">
        <v>80</v>
      </c>
      <c r="AW267" s="12" t="s">
        <v>35</v>
      </c>
      <c r="AX267" s="12" t="s">
        <v>72</v>
      </c>
      <c r="AY267" s="205" t="s">
        <v>135</v>
      </c>
    </row>
    <row r="268" spans="2:65" s="1" customFormat="1" ht="22.5" customHeight="1">
      <c r="B268" s="174"/>
      <c r="C268" s="175" t="s">
        <v>837</v>
      </c>
      <c r="D268" s="175" t="s">
        <v>137</v>
      </c>
      <c r="E268" s="176" t="s">
        <v>886</v>
      </c>
      <c r="F268" s="177" t="s">
        <v>887</v>
      </c>
      <c r="G268" s="178" t="s">
        <v>257</v>
      </c>
      <c r="H268" s="179">
        <v>342.5</v>
      </c>
      <c r="I268" s="180"/>
      <c r="J268" s="181">
        <f>ROUND(I268*H268,2)</f>
        <v>0</v>
      </c>
      <c r="K268" s="177" t="s">
        <v>141</v>
      </c>
      <c r="L268" s="41"/>
      <c r="M268" s="182" t="s">
        <v>5</v>
      </c>
      <c r="N268" s="183" t="s">
        <v>43</v>
      </c>
      <c r="O268" s="42"/>
      <c r="P268" s="184">
        <f>O268*H268</f>
        <v>0</v>
      </c>
      <c r="Q268" s="184">
        <v>6.9999999999999994E-5</v>
      </c>
      <c r="R268" s="184">
        <f>Q268*H268</f>
        <v>2.3974999999999996E-2</v>
      </c>
      <c r="S268" s="184">
        <v>0</v>
      </c>
      <c r="T268" s="185">
        <f>S268*H268</f>
        <v>0</v>
      </c>
      <c r="AR268" s="24" t="s">
        <v>142</v>
      </c>
      <c r="AT268" s="24" t="s">
        <v>137</v>
      </c>
      <c r="AU268" s="24" t="s">
        <v>82</v>
      </c>
      <c r="AY268" s="24" t="s">
        <v>135</v>
      </c>
      <c r="BE268" s="186">
        <f>IF(N268="základní",J268,0)</f>
        <v>0</v>
      </c>
      <c r="BF268" s="186">
        <f>IF(N268="snížená",J268,0)</f>
        <v>0</v>
      </c>
      <c r="BG268" s="186">
        <f>IF(N268="zákl. přenesená",J268,0)</f>
        <v>0</v>
      </c>
      <c r="BH268" s="186">
        <f>IF(N268="sníž. přenesená",J268,0)</f>
        <v>0</v>
      </c>
      <c r="BI268" s="186">
        <f>IF(N268="nulová",J268,0)</f>
        <v>0</v>
      </c>
      <c r="BJ268" s="24" t="s">
        <v>80</v>
      </c>
      <c r="BK268" s="186">
        <f>ROUND(I268*H268,2)</f>
        <v>0</v>
      </c>
      <c r="BL268" s="24" t="s">
        <v>142</v>
      </c>
      <c r="BM268" s="24" t="s">
        <v>888</v>
      </c>
    </row>
    <row r="269" spans="2:65" s="11" customFormat="1" ht="13.5">
      <c r="B269" s="187"/>
      <c r="D269" s="188" t="s">
        <v>144</v>
      </c>
      <c r="E269" s="189" t="s">
        <v>5</v>
      </c>
      <c r="F269" s="190" t="s">
        <v>990</v>
      </c>
      <c r="H269" s="191">
        <v>342.5</v>
      </c>
      <c r="I269" s="192"/>
      <c r="L269" s="187"/>
      <c r="M269" s="193"/>
      <c r="N269" s="194"/>
      <c r="O269" s="194"/>
      <c r="P269" s="194"/>
      <c r="Q269" s="194"/>
      <c r="R269" s="194"/>
      <c r="S269" s="194"/>
      <c r="T269" s="195"/>
      <c r="AT269" s="189" t="s">
        <v>144</v>
      </c>
      <c r="AU269" s="189" t="s">
        <v>82</v>
      </c>
      <c r="AV269" s="11" t="s">
        <v>82</v>
      </c>
      <c r="AW269" s="11" t="s">
        <v>35</v>
      </c>
      <c r="AX269" s="11" t="s">
        <v>80</v>
      </c>
      <c r="AY269" s="189" t="s">
        <v>135</v>
      </c>
    </row>
    <row r="270" spans="2:65" s="12" customFormat="1" ht="13.5">
      <c r="B270" s="196"/>
      <c r="D270" s="188" t="s">
        <v>144</v>
      </c>
      <c r="E270" s="206" t="s">
        <v>5</v>
      </c>
      <c r="F270" s="207" t="s">
        <v>957</v>
      </c>
      <c r="H270" s="205" t="s">
        <v>5</v>
      </c>
      <c r="I270" s="201"/>
      <c r="L270" s="196"/>
      <c r="M270" s="202"/>
      <c r="N270" s="203"/>
      <c r="O270" s="203"/>
      <c r="P270" s="203"/>
      <c r="Q270" s="203"/>
      <c r="R270" s="203"/>
      <c r="S270" s="203"/>
      <c r="T270" s="204"/>
      <c r="AT270" s="205" t="s">
        <v>144</v>
      </c>
      <c r="AU270" s="205" t="s">
        <v>82</v>
      </c>
      <c r="AV270" s="12" t="s">
        <v>80</v>
      </c>
      <c r="AW270" s="12" t="s">
        <v>35</v>
      </c>
      <c r="AX270" s="12" t="s">
        <v>72</v>
      </c>
      <c r="AY270" s="205" t="s">
        <v>135</v>
      </c>
    </row>
    <row r="271" spans="2:65" s="10" customFormat="1" ht="29.85" customHeight="1">
      <c r="B271" s="160"/>
      <c r="D271" s="171" t="s">
        <v>71</v>
      </c>
      <c r="E271" s="172" t="s">
        <v>404</v>
      </c>
      <c r="F271" s="172" t="s">
        <v>405</v>
      </c>
      <c r="I271" s="163"/>
      <c r="J271" s="173">
        <f>BK271</f>
        <v>0</v>
      </c>
      <c r="L271" s="160"/>
      <c r="M271" s="165"/>
      <c r="N271" s="166"/>
      <c r="O271" s="166"/>
      <c r="P271" s="167">
        <f>SUM(P272:P276)</f>
        <v>0</v>
      </c>
      <c r="Q271" s="166"/>
      <c r="R271" s="167">
        <f>SUM(R272:R276)</f>
        <v>0</v>
      </c>
      <c r="S271" s="166"/>
      <c r="T271" s="168">
        <f>SUM(T272:T276)</f>
        <v>0</v>
      </c>
      <c r="AR271" s="161" t="s">
        <v>80</v>
      </c>
      <c r="AT271" s="169" t="s">
        <v>71</v>
      </c>
      <c r="AU271" s="169" t="s">
        <v>80</v>
      </c>
      <c r="AY271" s="161" t="s">
        <v>135</v>
      </c>
      <c r="BK271" s="170">
        <f>SUM(BK272:BK276)</f>
        <v>0</v>
      </c>
    </row>
    <row r="272" spans="2:65" s="1" customFormat="1" ht="22.5" customHeight="1">
      <c r="B272" s="174"/>
      <c r="C272" s="175" t="s">
        <v>839</v>
      </c>
      <c r="D272" s="175" t="s">
        <v>137</v>
      </c>
      <c r="E272" s="176" t="s">
        <v>407</v>
      </c>
      <c r="F272" s="177" t="s">
        <v>408</v>
      </c>
      <c r="G272" s="178" t="s">
        <v>217</v>
      </c>
      <c r="H272" s="179">
        <v>7.92</v>
      </c>
      <c r="I272" s="180"/>
      <c r="J272" s="181">
        <f>ROUND(I272*H272,2)</f>
        <v>0</v>
      </c>
      <c r="K272" s="177" t="s">
        <v>141</v>
      </c>
      <c r="L272" s="41"/>
      <c r="M272" s="182" t="s">
        <v>5</v>
      </c>
      <c r="N272" s="183" t="s">
        <v>43</v>
      </c>
      <c r="O272" s="42"/>
      <c r="P272" s="184">
        <f>O272*H272</f>
        <v>0</v>
      </c>
      <c r="Q272" s="184">
        <v>0</v>
      </c>
      <c r="R272" s="184">
        <f>Q272*H272</f>
        <v>0</v>
      </c>
      <c r="S272" s="184">
        <v>0</v>
      </c>
      <c r="T272" s="185">
        <f>S272*H272</f>
        <v>0</v>
      </c>
      <c r="AR272" s="24" t="s">
        <v>142</v>
      </c>
      <c r="AT272" s="24" t="s">
        <v>137</v>
      </c>
      <c r="AU272" s="24" t="s">
        <v>82</v>
      </c>
      <c r="AY272" s="24" t="s">
        <v>135</v>
      </c>
      <c r="BE272" s="186">
        <f>IF(N272="základní",J272,0)</f>
        <v>0</v>
      </c>
      <c r="BF272" s="186">
        <f>IF(N272="snížená",J272,0)</f>
        <v>0</v>
      </c>
      <c r="BG272" s="186">
        <f>IF(N272="zákl. přenesená",J272,0)</f>
        <v>0</v>
      </c>
      <c r="BH272" s="186">
        <f>IF(N272="sníž. přenesená",J272,0)</f>
        <v>0</v>
      </c>
      <c r="BI272" s="186">
        <f>IF(N272="nulová",J272,0)</f>
        <v>0</v>
      </c>
      <c r="BJ272" s="24" t="s">
        <v>80</v>
      </c>
      <c r="BK272" s="186">
        <f>ROUND(I272*H272,2)</f>
        <v>0</v>
      </c>
      <c r="BL272" s="24" t="s">
        <v>142</v>
      </c>
      <c r="BM272" s="24" t="s">
        <v>991</v>
      </c>
    </row>
    <row r="273" spans="2:65" s="1" customFormat="1" ht="22.5" customHeight="1">
      <c r="B273" s="174"/>
      <c r="C273" s="175" t="s">
        <v>844</v>
      </c>
      <c r="D273" s="175" t="s">
        <v>137</v>
      </c>
      <c r="E273" s="176" t="s">
        <v>411</v>
      </c>
      <c r="F273" s="177" t="s">
        <v>412</v>
      </c>
      <c r="G273" s="178" t="s">
        <v>217</v>
      </c>
      <c r="H273" s="179">
        <v>71.28</v>
      </c>
      <c r="I273" s="180"/>
      <c r="J273" s="181">
        <f>ROUND(I273*H273,2)</f>
        <v>0</v>
      </c>
      <c r="K273" s="177" t="s">
        <v>141</v>
      </c>
      <c r="L273" s="41"/>
      <c r="M273" s="182" t="s">
        <v>5</v>
      </c>
      <c r="N273" s="183" t="s">
        <v>43</v>
      </c>
      <c r="O273" s="42"/>
      <c r="P273" s="184">
        <f>O273*H273</f>
        <v>0</v>
      </c>
      <c r="Q273" s="184">
        <v>0</v>
      </c>
      <c r="R273" s="184">
        <f>Q273*H273</f>
        <v>0</v>
      </c>
      <c r="S273" s="184">
        <v>0</v>
      </c>
      <c r="T273" s="185">
        <f>S273*H273</f>
        <v>0</v>
      </c>
      <c r="AR273" s="24" t="s">
        <v>142</v>
      </c>
      <c r="AT273" s="24" t="s">
        <v>137</v>
      </c>
      <c r="AU273" s="24" t="s">
        <v>82</v>
      </c>
      <c r="AY273" s="24" t="s">
        <v>135</v>
      </c>
      <c r="BE273" s="186">
        <f>IF(N273="základní",J273,0)</f>
        <v>0</v>
      </c>
      <c r="BF273" s="186">
        <f>IF(N273="snížená",J273,0)</f>
        <v>0</v>
      </c>
      <c r="BG273" s="186">
        <f>IF(N273="zákl. přenesená",J273,0)</f>
        <v>0</v>
      </c>
      <c r="BH273" s="186">
        <f>IF(N273="sníž. přenesená",J273,0)</f>
        <v>0</v>
      </c>
      <c r="BI273" s="186">
        <f>IF(N273="nulová",J273,0)</f>
        <v>0</v>
      </c>
      <c r="BJ273" s="24" t="s">
        <v>80</v>
      </c>
      <c r="BK273" s="186">
        <f>ROUND(I273*H273,2)</f>
        <v>0</v>
      </c>
      <c r="BL273" s="24" t="s">
        <v>142</v>
      </c>
      <c r="BM273" s="24" t="s">
        <v>992</v>
      </c>
    </row>
    <row r="274" spans="2:65" s="11" customFormat="1" ht="13.5">
      <c r="B274" s="187"/>
      <c r="D274" s="197" t="s">
        <v>144</v>
      </c>
      <c r="F274" s="217" t="s">
        <v>894</v>
      </c>
      <c r="H274" s="218">
        <v>71.28</v>
      </c>
      <c r="I274" s="192"/>
      <c r="L274" s="187"/>
      <c r="M274" s="193"/>
      <c r="N274" s="194"/>
      <c r="O274" s="194"/>
      <c r="P274" s="194"/>
      <c r="Q274" s="194"/>
      <c r="R274" s="194"/>
      <c r="S274" s="194"/>
      <c r="T274" s="195"/>
      <c r="AT274" s="189" t="s">
        <v>144</v>
      </c>
      <c r="AU274" s="189" t="s">
        <v>82</v>
      </c>
      <c r="AV274" s="11" t="s">
        <v>82</v>
      </c>
      <c r="AW274" s="11" t="s">
        <v>6</v>
      </c>
      <c r="AX274" s="11" t="s">
        <v>80</v>
      </c>
      <c r="AY274" s="189" t="s">
        <v>135</v>
      </c>
    </row>
    <row r="275" spans="2:65" s="1" customFormat="1" ht="22.5" customHeight="1">
      <c r="B275" s="174"/>
      <c r="C275" s="175" t="s">
        <v>848</v>
      </c>
      <c r="D275" s="175" t="s">
        <v>137</v>
      </c>
      <c r="E275" s="176" t="s">
        <v>416</v>
      </c>
      <c r="F275" s="177" t="s">
        <v>417</v>
      </c>
      <c r="G275" s="178" t="s">
        <v>217</v>
      </c>
      <c r="H275" s="179">
        <v>7.92</v>
      </c>
      <c r="I275" s="180"/>
      <c r="J275" s="181">
        <f>ROUND(I275*H275,2)</f>
        <v>0</v>
      </c>
      <c r="K275" s="177" t="s">
        <v>141</v>
      </c>
      <c r="L275" s="41"/>
      <c r="M275" s="182" t="s">
        <v>5</v>
      </c>
      <c r="N275" s="183" t="s">
        <v>43</v>
      </c>
      <c r="O275" s="42"/>
      <c r="P275" s="184">
        <f>O275*H275</f>
        <v>0</v>
      </c>
      <c r="Q275" s="184">
        <v>0</v>
      </c>
      <c r="R275" s="184">
        <f>Q275*H275</f>
        <v>0</v>
      </c>
      <c r="S275" s="184">
        <v>0</v>
      </c>
      <c r="T275" s="185">
        <f>S275*H275</f>
        <v>0</v>
      </c>
      <c r="AR275" s="24" t="s">
        <v>142</v>
      </c>
      <c r="AT275" s="24" t="s">
        <v>137</v>
      </c>
      <c r="AU275" s="24" t="s">
        <v>82</v>
      </c>
      <c r="AY275" s="24" t="s">
        <v>135</v>
      </c>
      <c r="BE275" s="186">
        <f>IF(N275="základní",J275,0)</f>
        <v>0</v>
      </c>
      <c r="BF275" s="186">
        <f>IF(N275="snížená",J275,0)</f>
        <v>0</v>
      </c>
      <c r="BG275" s="186">
        <f>IF(N275="zákl. přenesená",J275,0)</f>
        <v>0</v>
      </c>
      <c r="BH275" s="186">
        <f>IF(N275="sníž. přenesená",J275,0)</f>
        <v>0</v>
      </c>
      <c r="BI275" s="186">
        <f>IF(N275="nulová",J275,0)</f>
        <v>0</v>
      </c>
      <c r="BJ275" s="24" t="s">
        <v>80</v>
      </c>
      <c r="BK275" s="186">
        <f>ROUND(I275*H275,2)</f>
        <v>0</v>
      </c>
      <c r="BL275" s="24" t="s">
        <v>142</v>
      </c>
      <c r="BM275" s="24" t="s">
        <v>993</v>
      </c>
    </row>
    <row r="276" spans="2:65" s="1" customFormat="1" ht="22.5" customHeight="1">
      <c r="B276" s="174"/>
      <c r="C276" s="175" t="s">
        <v>852</v>
      </c>
      <c r="D276" s="175" t="s">
        <v>137</v>
      </c>
      <c r="E276" s="176" t="s">
        <v>420</v>
      </c>
      <c r="F276" s="177" t="s">
        <v>421</v>
      </c>
      <c r="G276" s="178" t="s">
        <v>217</v>
      </c>
      <c r="H276" s="179">
        <v>7.92</v>
      </c>
      <c r="I276" s="180"/>
      <c r="J276" s="181">
        <f>ROUND(I276*H276,2)</f>
        <v>0</v>
      </c>
      <c r="K276" s="177" t="s">
        <v>141</v>
      </c>
      <c r="L276" s="41"/>
      <c r="M276" s="182" t="s">
        <v>5</v>
      </c>
      <c r="N276" s="183" t="s">
        <v>43</v>
      </c>
      <c r="O276" s="42"/>
      <c r="P276" s="184">
        <f>O276*H276</f>
        <v>0</v>
      </c>
      <c r="Q276" s="184">
        <v>0</v>
      </c>
      <c r="R276" s="184">
        <f>Q276*H276</f>
        <v>0</v>
      </c>
      <c r="S276" s="184">
        <v>0</v>
      </c>
      <c r="T276" s="185">
        <f>S276*H276</f>
        <v>0</v>
      </c>
      <c r="AR276" s="24" t="s">
        <v>142</v>
      </c>
      <c r="AT276" s="24" t="s">
        <v>137</v>
      </c>
      <c r="AU276" s="24" t="s">
        <v>82</v>
      </c>
      <c r="AY276" s="24" t="s">
        <v>135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24" t="s">
        <v>80</v>
      </c>
      <c r="BK276" s="186">
        <f>ROUND(I276*H276,2)</f>
        <v>0</v>
      </c>
      <c r="BL276" s="24" t="s">
        <v>142</v>
      </c>
      <c r="BM276" s="24" t="s">
        <v>994</v>
      </c>
    </row>
    <row r="277" spans="2:65" s="10" customFormat="1" ht="29.85" customHeight="1">
      <c r="B277" s="160"/>
      <c r="D277" s="171" t="s">
        <v>71</v>
      </c>
      <c r="E277" s="172" t="s">
        <v>423</v>
      </c>
      <c r="F277" s="172" t="s">
        <v>424</v>
      </c>
      <c r="I277" s="163"/>
      <c r="J277" s="173">
        <f>BK277</f>
        <v>0</v>
      </c>
      <c r="L277" s="160"/>
      <c r="M277" s="165"/>
      <c r="N277" s="166"/>
      <c r="O277" s="166"/>
      <c r="P277" s="167">
        <f>P278</f>
        <v>0</v>
      </c>
      <c r="Q277" s="166"/>
      <c r="R277" s="167">
        <f>R278</f>
        <v>0</v>
      </c>
      <c r="S277" s="166"/>
      <c r="T277" s="168">
        <f>T278</f>
        <v>0</v>
      </c>
      <c r="AR277" s="161" t="s">
        <v>80</v>
      </c>
      <c r="AT277" s="169" t="s">
        <v>71</v>
      </c>
      <c r="AU277" s="169" t="s">
        <v>80</v>
      </c>
      <c r="AY277" s="161" t="s">
        <v>135</v>
      </c>
      <c r="BK277" s="170">
        <f>BK278</f>
        <v>0</v>
      </c>
    </row>
    <row r="278" spans="2:65" s="1" customFormat="1" ht="44.25" customHeight="1">
      <c r="B278" s="174"/>
      <c r="C278" s="175" t="s">
        <v>857</v>
      </c>
      <c r="D278" s="175" t="s">
        <v>137</v>
      </c>
      <c r="E278" s="176" t="s">
        <v>426</v>
      </c>
      <c r="F278" s="177" t="s">
        <v>584</v>
      </c>
      <c r="G278" s="178" t="s">
        <v>217</v>
      </c>
      <c r="H278" s="179">
        <v>65.686000000000007</v>
      </c>
      <c r="I278" s="180"/>
      <c r="J278" s="181">
        <f>ROUND(I278*H278,2)</f>
        <v>0</v>
      </c>
      <c r="K278" s="177" t="s">
        <v>141</v>
      </c>
      <c r="L278" s="41"/>
      <c r="M278" s="182" t="s">
        <v>5</v>
      </c>
      <c r="N278" s="183" t="s">
        <v>43</v>
      </c>
      <c r="O278" s="42"/>
      <c r="P278" s="184">
        <f>O278*H278</f>
        <v>0</v>
      </c>
      <c r="Q278" s="184">
        <v>0</v>
      </c>
      <c r="R278" s="184">
        <f>Q278*H278</f>
        <v>0</v>
      </c>
      <c r="S278" s="184">
        <v>0</v>
      </c>
      <c r="T278" s="185">
        <f>S278*H278</f>
        <v>0</v>
      </c>
      <c r="AR278" s="24" t="s">
        <v>142</v>
      </c>
      <c r="AT278" s="24" t="s">
        <v>137</v>
      </c>
      <c r="AU278" s="24" t="s">
        <v>82</v>
      </c>
      <c r="AY278" s="24" t="s">
        <v>135</v>
      </c>
      <c r="BE278" s="186">
        <f>IF(N278="základní",J278,0)</f>
        <v>0</v>
      </c>
      <c r="BF278" s="186">
        <f>IF(N278="snížená",J278,0)</f>
        <v>0</v>
      </c>
      <c r="BG278" s="186">
        <f>IF(N278="zákl. přenesená",J278,0)</f>
        <v>0</v>
      </c>
      <c r="BH278" s="186">
        <f>IF(N278="sníž. přenesená",J278,0)</f>
        <v>0</v>
      </c>
      <c r="BI278" s="186">
        <f>IF(N278="nulová",J278,0)</f>
        <v>0</v>
      </c>
      <c r="BJ278" s="24" t="s">
        <v>80</v>
      </c>
      <c r="BK278" s="186">
        <f>ROUND(I278*H278,2)</f>
        <v>0</v>
      </c>
      <c r="BL278" s="24" t="s">
        <v>142</v>
      </c>
      <c r="BM278" s="24" t="s">
        <v>900</v>
      </c>
    </row>
    <row r="279" spans="2:65" s="10" customFormat="1" ht="37.35" customHeight="1">
      <c r="B279" s="160"/>
      <c r="D279" s="161" t="s">
        <v>71</v>
      </c>
      <c r="E279" s="162" t="s">
        <v>901</v>
      </c>
      <c r="F279" s="162" t="s">
        <v>902</v>
      </c>
      <c r="I279" s="163"/>
      <c r="J279" s="164">
        <f>BK279</f>
        <v>0</v>
      </c>
      <c r="L279" s="160"/>
      <c r="M279" s="165"/>
      <c r="N279" s="166"/>
      <c r="O279" s="166"/>
      <c r="P279" s="167">
        <f>P280</f>
        <v>0</v>
      </c>
      <c r="Q279" s="166"/>
      <c r="R279" s="167">
        <f>R280</f>
        <v>6.0000000000000001E-3</v>
      </c>
      <c r="S279" s="166"/>
      <c r="T279" s="168">
        <f>T280</f>
        <v>0</v>
      </c>
      <c r="AR279" s="161" t="s">
        <v>82</v>
      </c>
      <c r="AT279" s="169" t="s">
        <v>71</v>
      </c>
      <c r="AU279" s="169" t="s">
        <v>72</v>
      </c>
      <c r="AY279" s="161" t="s">
        <v>135</v>
      </c>
      <c r="BK279" s="170">
        <f>BK280</f>
        <v>0</v>
      </c>
    </row>
    <row r="280" spans="2:65" s="10" customFormat="1" ht="19.899999999999999" customHeight="1">
      <c r="B280" s="160"/>
      <c r="D280" s="171" t="s">
        <v>71</v>
      </c>
      <c r="E280" s="172" t="s">
        <v>903</v>
      </c>
      <c r="F280" s="172" t="s">
        <v>904</v>
      </c>
      <c r="I280" s="163"/>
      <c r="J280" s="173">
        <f>BK280</f>
        <v>0</v>
      </c>
      <c r="L280" s="160"/>
      <c r="M280" s="165"/>
      <c r="N280" s="166"/>
      <c r="O280" s="166"/>
      <c r="P280" s="167">
        <f>SUM(P281:P284)</f>
        <v>0</v>
      </c>
      <c r="Q280" s="166"/>
      <c r="R280" s="167">
        <f>SUM(R281:R284)</f>
        <v>6.0000000000000001E-3</v>
      </c>
      <c r="S280" s="166"/>
      <c r="T280" s="168">
        <f>SUM(T281:T284)</f>
        <v>0</v>
      </c>
      <c r="AR280" s="161" t="s">
        <v>82</v>
      </c>
      <c r="AT280" s="169" t="s">
        <v>71</v>
      </c>
      <c r="AU280" s="169" t="s">
        <v>80</v>
      </c>
      <c r="AY280" s="161" t="s">
        <v>135</v>
      </c>
      <c r="BK280" s="170">
        <f>SUM(BK281:BK284)</f>
        <v>0</v>
      </c>
    </row>
    <row r="281" spans="2:65" s="1" customFormat="1" ht="22.5" customHeight="1">
      <c r="B281" s="174"/>
      <c r="C281" s="175" t="s">
        <v>861</v>
      </c>
      <c r="D281" s="175" t="s">
        <v>137</v>
      </c>
      <c r="E281" s="176" t="s">
        <v>906</v>
      </c>
      <c r="F281" s="177" t="s">
        <v>907</v>
      </c>
      <c r="G281" s="178" t="s">
        <v>382</v>
      </c>
      <c r="H281" s="179">
        <v>3</v>
      </c>
      <c r="I281" s="180"/>
      <c r="J281" s="181">
        <f>ROUND(I281*H281,2)</f>
        <v>0</v>
      </c>
      <c r="K281" s="177" t="s">
        <v>5</v>
      </c>
      <c r="L281" s="41"/>
      <c r="M281" s="182" t="s">
        <v>5</v>
      </c>
      <c r="N281" s="183" t="s">
        <v>43</v>
      </c>
      <c r="O281" s="42"/>
      <c r="P281" s="184">
        <f>O281*H281</f>
        <v>0</v>
      </c>
      <c r="Q281" s="184">
        <v>2E-3</v>
      </c>
      <c r="R281" s="184">
        <f>Q281*H281</f>
        <v>6.0000000000000001E-3</v>
      </c>
      <c r="S281" s="184">
        <v>0</v>
      </c>
      <c r="T281" s="185">
        <f>S281*H281</f>
        <v>0</v>
      </c>
      <c r="AR281" s="24" t="s">
        <v>219</v>
      </c>
      <c r="AT281" s="24" t="s">
        <v>137</v>
      </c>
      <c r="AU281" s="24" t="s">
        <v>82</v>
      </c>
      <c r="AY281" s="24" t="s">
        <v>135</v>
      </c>
      <c r="BE281" s="186">
        <f>IF(N281="základní",J281,0)</f>
        <v>0</v>
      </c>
      <c r="BF281" s="186">
        <f>IF(N281="snížená",J281,0)</f>
        <v>0</v>
      </c>
      <c r="BG281" s="186">
        <f>IF(N281="zákl. přenesená",J281,0)</f>
        <v>0</v>
      </c>
      <c r="BH281" s="186">
        <f>IF(N281="sníž. přenesená",J281,0)</f>
        <v>0</v>
      </c>
      <c r="BI281" s="186">
        <f>IF(N281="nulová",J281,0)</f>
        <v>0</v>
      </c>
      <c r="BJ281" s="24" t="s">
        <v>80</v>
      </c>
      <c r="BK281" s="186">
        <f>ROUND(I281*H281,2)</f>
        <v>0</v>
      </c>
      <c r="BL281" s="24" t="s">
        <v>219</v>
      </c>
      <c r="BM281" s="24" t="s">
        <v>995</v>
      </c>
    </row>
    <row r="282" spans="2:65" s="11" customFormat="1" ht="13.5">
      <c r="B282" s="187"/>
      <c r="D282" s="188" t="s">
        <v>144</v>
      </c>
      <c r="E282" s="189" t="s">
        <v>5</v>
      </c>
      <c r="F282" s="190" t="s">
        <v>151</v>
      </c>
      <c r="H282" s="191">
        <v>3</v>
      </c>
      <c r="I282" s="192"/>
      <c r="L282" s="187"/>
      <c r="M282" s="193"/>
      <c r="N282" s="194"/>
      <c r="O282" s="194"/>
      <c r="P282" s="194"/>
      <c r="Q282" s="194"/>
      <c r="R282" s="194"/>
      <c r="S282" s="194"/>
      <c r="T282" s="195"/>
      <c r="AT282" s="189" t="s">
        <v>144</v>
      </c>
      <c r="AU282" s="189" t="s">
        <v>82</v>
      </c>
      <c r="AV282" s="11" t="s">
        <v>82</v>
      </c>
      <c r="AW282" s="11" t="s">
        <v>35</v>
      </c>
      <c r="AX282" s="11" t="s">
        <v>80</v>
      </c>
      <c r="AY282" s="189" t="s">
        <v>135</v>
      </c>
    </row>
    <row r="283" spans="2:65" s="12" customFormat="1" ht="13.5">
      <c r="B283" s="196"/>
      <c r="D283" s="197" t="s">
        <v>144</v>
      </c>
      <c r="E283" s="198" t="s">
        <v>5</v>
      </c>
      <c r="F283" s="199" t="s">
        <v>647</v>
      </c>
      <c r="H283" s="200" t="s">
        <v>5</v>
      </c>
      <c r="I283" s="201"/>
      <c r="L283" s="196"/>
      <c r="M283" s="202"/>
      <c r="N283" s="203"/>
      <c r="O283" s="203"/>
      <c r="P283" s="203"/>
      <c r="Q283" s="203"/>
      <c r="R283" s="203"/>
      <c r="S283" s="203"/>
      <c r="T283" s="204"/>
      <c r="AT283" s="205" t="s">
        <v>144</v>
      </c>
      <c r="AU283" s="205" t="s">
        <v>82</v>
      </c>
      <c r="AV283" s="12" t="s">
        <v>80</v>
      </c>
      <c r="AW283" s="12" t="s">
        <v>35</v>
      </c>
      <c r="AX283" s="12" t="s">
        <v>72</v>
      </c>
      <c r="AY283" s="205" t="s">
        <v>135</v>
      </c>
    </row>
    <row r="284" spans="2:65" s="1" customFormat="1" ht="22.5" customHeight="1">
      <c r="B284" s="174"/>
      <c r="C284" s="175" t="s">
        <v>865</v>
      </c>
      <c r="D284" s="175" t="s">
        <v>137</v>
      </c>
      <c r="E284" s="176" t="s">
        <v>910</v>
      </c>
      <c r="F284" s="177" t="s">
        <v>911</v>
      </c>
      <c r="G284" s="178" t="s">
        <v>912</v>
      </c>
      <c r="H284" s="245"/>
      <c r="I284" s="180"/>
      <c r="J284" s="181">
        <f>ROUND(I284*H284,2)</f>
        <v>0</v>
      </c>
      <c r="K284" s="177" t="s">
        <v>141</v>
      </c>
      <c r="L284" s="41"/>
      <c r="M284" s="182" t="s">
        <v>5</v>
      </c>
      <c r="N284" s="238" t="s">
        <v>43</v>
      </c>
      <c r="O284" s="239"/>
      <c r="P284" s="240">
        <f>O284*H284</f>
        <v>0</v>
      </c>
      <c r="Q284" s="240">
        <v>0</v>
      </c>
      <c r="R284" s="240">
        <f>Q284*H284</f>
        <v>0</v>
      </c>
      <c r="S284" s="240">
        <v>0</v>
      </c>
      <c r="T284" s="241">
        <f>S284*H284</f>
        <v>0</v>
      </c>
      <c r="AR284" s="24" t="s">
        <v>219</v>
      </c>
      <c r="AT284" s="24" t="s">
        <v>137</v>
      </c>
      <c r="AU284" s="24" t="s">
        <v>82</v>
      </c>
      <c r="AY284" s="24" t="s">
        <v>135</v>
      </c>
      <c r="BE284" s="186">
        <f>IF(N284="základní",J284,0)</f>
        <v>0</v>
      </c>
      <c r="BF284" s="186">
        <f>IF(N284="snížená",J284,0)</f>
        <v>0</v>
      </c>
      <c r="BG284" s="186">
        <f>IF(N284="zákl. přenesená",J284,0)</f>
        <v>0</v>
      </c>
      <c r="BH284" s="186">
        <f>IF(N284="sníž. přenesená",J284,0)</f>
        <v>0</v>
      </c>
      <c r="BI284" s="186">
        <f>IF(N284="nulová",J284,0)</f>
        <v>0</v>
      </c>
      <c r="BJ284" s="24" t="s">
        <v>80</v>
      </c>
      <c r="BK284" s="186">
        <f>ROUND(I284*H284,2)</f>
        <v>0</v>
      </c>
      <c r="BL284" s="24" t="s">
        <v>219</v>
      </c>
      <c r="BM284" s="24" t="s">
        <v>996</v>
      </c>
    </row>
    <row r="285" spans="2:65" s="1" customFormat="1" ht="6.95" customHeight="1">
      <c r="B285" s="56"/>
      <c r="C285" s="57"/>
      <c r="D285" s="57"/>
      <c r="E285" s="57"/>
      <c r="F285" s="57"/>
      <c r="G285" s="57"/>
      <c r="H285" s="57"/>
      <c r="I285" s="127"/>
      <c r="J285" s="57"/>
      <c r="K285" s="57"/>
      <c r="L285" s="41"/>
    </row>
  </sheetData>
  <autoFilter ref="C85:K284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6" customWidth="1"/>
    <col min="2" max="2" width="1.6640625" style="246" customWidth="1"/>
    <col min="3" max="4" width="5" style="246" customWidth="1"/>
    <col min="5" max="5" width="11.6640625" style="246" customWidth="1"/>
    <col min="6" max="6" width="9.1640625" style="246" customWidth="1"/>
    <col min="7" max="7" width="5" style="246" customWidth="1"/>
    <col min="8" max="8" width="77.83203125" style="246" customWidth="1"/>
    <col min="9" max="10" width="20" style="246" customWidth="1"/>
    <col min="11" max="11" width="1.6640625" style="246" customWidth="1"/>
  </cols>
  <sheetData>
    <row r="1" spans="2:11" ht="37.5" customHeight="1"/>
    <row r="2" spans="2:1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pans="2:11" s="15" customFormat="1" ht="45" customHeight="1">
      <c r="B3" s="250"/>
      <c r="C3" s="372" t="s">
        <v>997</v>
      </c>
      <c r="D3" s="372"/>
      <c r="E3" s="372"/>
      <c r="F3" s="372"/>
      <c r="G3" s="372"/>
      <c r="H3" s="372"/>
      <c r="I3" s="372"/>
      <c r="J3" s="372"/>
      <c r="K3" s="251"/>
    </row>
    <row r="4" spans="2:11" ht="25.5" customHeight="1">
      <c r="B4" s="252"/>
      <c r="C4" s="376" t="s">
        <v>998</v>
      </c>
      <c r="D4" s="376"/>
      <c r="E4" s="376"/>
      <c r="F4" s="376"/>
      <c r="G4" s="376"/>
      <c r="H4" s="376"/>
      <c r="I4" s="376"/>
      <c r="J4" s="376"/>
      <c r="K4" s="253"/>
    </row>
    <row r="5" spans="2:11" ht="5.25" customHeight="1">
      <c r="B5" s="252"/>
      <c r="C5" s="254"/>
      <c r="D5" s="254"/>
      <c r="E5" s="254"/>
      <c r="F5" s="254"/>
      <c r="G5" s="254"/>
      <c r="H5" s="254"/>
      <c r="I5" s="254"/>
      <c r="J5" s="254"/>
      <c r="K5" s="253"/>
    </row>
    <row r="6" spans="2:11" ht="15" customHeight="1">
      <c r="B6" s="252"/>
      <c r="C6" s="375" t="s">
        <v>999</v>
      </c>
      <c r="D6" s="375"/>
      <c r="E6" s="375"/>
      <c r="F6" s="375"/>
      <c r="G6" s="375"/>
      <c r="H6" s="375"/>
      <c r="I6" s="375"/>
      <c r="J6" s="375"/>
      <c r="K6" s="253"/>
    </row>
    <row r="7" spans="2:11" ht="15" customHeight="1">
      <c r="B7" s="256"/>
      <c r="C7" s="375" t="s">
        <v>1000</v>
      </c>
      <c r="D7" s="375"/>
      <c r="E7" s="375"/>
      <c r="F7" s="375"/>
      <c r="G7" s="375"/>
      <c r="H7" s="375"/>
      <c r="I7" s="375"/>
      <c r="J7" s="375"/>
      <c r="K7" s="253"/>
    </row>
    <row r="8" spans="2:1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pans="2:11" ht="15" customHeight="1">
      <c r="B9" s="256"/>
      <c r="C9" s="375" t="s">
        <v>1001</v>
      </c>
      <c r="D9" s="375"/>
      <c r="E9" s="375"/>
      <c r="F9" s="375"/>
      <c r="G9" s="375"/>
      <c r="H9" s="375"/>
      <c r="I9" s="375"/>
      <c r="J9" s="375"/>
      <c r="K9" s="253"/>
    </row>
    <row r="10" spans="2:11" ht="15" customHeight="1">
      <c r="B10" s="256"/>
      <c r="C10" s="255"/>
      <c r="D10" s="375" t="s">
        <v>1002</v>
      </c>
      <c r="E10" s="375"/>
      <c r="F10" s="375"/>
      <c r="G10" s="375"/>
      <c r="H10" s="375"/>
      <c r="I10" s="375"/>
      <c r="J10" s="375"/>
      <c r="K10" s="253"/>
    </row>
    <row r="11" spans="2:11" ht="15" customHeight="1">
      <c r="B11" s="256"/>
      <c r="C11" s="257"/>
      <c r="D11" s="375" t="s">
        <v>1003</v>
      </c>
      <c r="E11" s="375"/>
      <c r="F11" s="375"/>
      <c r="G11" s="375"/>
      <c r="H11" s="375"/>
      <c r="I11" s="375"/>
      <c r="J11" s="375"/>
      <c r="K11" s="253"/>
    </row>
    <row r="12" spans="2:11" ht="12.75" customHeight="1">
      <c r="B12" s="256"/>
      <c r="C12" s="257"/>
      <c r="D12" s="257"/>
      <c r="E12" s="257"/>
      <c r="F12" s="257"/>
      <c r="G12" s="257"/>
      <c r="H12" s="257"/>
      <c r="I12" s="257"/>
      <c r="J12" s="257"/>
      <c r="K12" s="253"/>
    </row>
    <row r="13" spans="2:11" ht="15" customHeight="1">
      <c r="B13" s="256"/>
      <c r="C13" s="257"/>
      <c r="D13" s="375" t="s">
        <v>1004</v>
      </c>
      <c r="E13" s="375"/>
      <c r="F13" s="375"/>
      <c r="G13" s="375"/>
      <c r="H13" s="375"/>
      <c r="I13" s="375"/>
      <c r="J13" s="375"/>
      <c r="K13" s="253"/>
    </row>
    <row r="14" spans="2:11" ht="15" customHeight="1">
      <c r="B14" s="256"/>
      <c r="C14" s="257"/>
      <c r="D14" s="375" t="s">
        <v>1005</v>
      </c>
      <c r="E14" s="375"/>
      <c r="F14" s="375"/>
      <c r="G14" s="375"/>
      <c r="H14" s="375"/>
      <c r="I14" s="375"/>
      <c r="J14" s="375"/>
      <c r="K14" s="253"/>
    </row>
    <row r="15" spans="2:11" ht="15" customHeight="1">
      <c r="B15" s="256"/>
      <c r="C15" s="257"/>
      <c r="D15" s="375" t="s">
        <v>1006</v>
      </c>
      <c r="E15" s="375"/>
      <c r="F15" s="375"/>
      <c r="G15" s="375"/>
      <c r="H15" s="375"/>
      <c r="I15" s="375"/>
      <c r="J15" s="375"/>
      <c r="K15" s="253"/>
    </row>
    <row r="16" spans="2:11" ht="15" customHeight="1">
      <c r="B16" s="256"/>
      <c r="C16" s="257"/>
      <c r="D16" s="257"/>
      <c r="E16" s="258" t="s">
        <v>79</v>
      </c>
      <c r="F16" s="375" t="s">
        <v>1007</v>
      </c>
      <c r="G16" s="375"/>
      <c r="H16" s="375"/>
      <c r="I16" s="375"/>
      <c r="J16" s="375"/>
      <c r="K16" s="253"/>
    </row>
    <row r="17" spans="2:11" ht="15" customHeight="1">
      <c r="B17" s="256"/>
      <c r="C17" s="257"/>
      <c r="D17" s="257"/>
      <c r="E17" s="258" t="s">
        <v>1008</v>
      </c>
      <c r="F17" s="375" t="s">
        <v>1009</v>
      </c>
      <c r="G17" s="375"/>
      <c r="H17" s="375"/>
      <c r="I17" s="375"/>
      <c r="J17" s="375"/>
      <c r="K17" s="253"/>
    </row>
    <row r="18" spans="2:11" ht="15" customHeight="1">
      <c r="B18" s="256"/>
      <c r="C18" s="257"/>
      <c r="D18" s="257"/>
      <c r="E18" s="258" t="s">
        <v>1010</v>
      </c>
      <c r="F18" s="375" t="s">
        <v>1011</v>
      </c>
      <c r="G18" s="375"/>
      <c r="H18" s="375"/>
      <c r="I18" s="375"/>
      <c r="J18" s="375"/>
      <c r="K18" s="253"/>
    </row>
    <row r="19" spans="2:11" ht="15" customHeight="1">
      <c r="B19" s="256"/>
      <c r="C19" s="257"/>
      <c r="D19" s="257"/>
      <c r="E19" s="258" t="s">
        <v>1012</v>
      </c>
      <c r="F19" s="375" t="s">
        <v>1013</v>
      </c>
      <c r="G19" s="375"/>
      <c r="H19" s="375"/>
      <c r="I19" s="375"/>
      <c r="J19" s="375"/>
      <c r="K19" s="253"/>
    </row>
    <row r="20" spans="2:11" ht="15" customHeight="1">
      <c r="B20" s="256"/>
      <c r="C20" s="257"/>
      <c r="D20" s="257"/>
      <c r="E20" s="258" t="s">
        <v>1014</v>
      </c>
      <c r="F20" s="375" t="s">
        <v>1015</v>
      </c>
      <c r="G20" s="375"/>
      <c r="H20" s="375"/>
      <c r="I20" s="375"/>
      <c r="J20" s="375"/>
      <c r="K20" s="253"/>
    </row>
    <row r="21" spans="2:11" ht="15" customHeight="1">
      <c r="B21" s="256"/>
      <c r="C21" s="257"/>
      <c r="D21" s="257"/>
      <c r="E21" s="258" t="s">
        <v>1016</v>
      </c>
      <c r="F21" s="375" t="s">
        <v>1017</v>
      </c>
      <c r="G21" s="375"/>
      <c r="H21" s="375"/>
      <c r="I21" s="375"/>
      <c r="J21" s="375"/>
      <c r="K21" s="253"/>
    </row>
    <row r="22" spans="2:11" ht="12.75" customHeight="1">
      <c r="B22" s="256"/>
      <c r="C22" s="257"/>
      <c r="D22" s="257"/>
      <c r="E22" s="257"/>
      <c r="F22" s="257"/>
      <c r="G22" s="257"/>
      <c r="H22" s="257"/>
      <c r="I22" s="257"/>
      <c r="J22" s="257"/>
      <c r="K22" s="253"/>
    </row>
    <row r="23" spans="2:11" ht="15" customHeight="1">
      <c r="B23" s="256"/>
      <c r="C23" s="375" t="s">
        <v>1018</v>
      </c>
      <c r="D23" s="375"/>
      <c r="E23" s="375"/>
      <c r="F23" s="375"/>
      <c r="G23" s="375"/>
      <c r="H23" s="375"/>
      <c r="I23" s="375"/>
      <c r="J23" s="375"/>
      <c r="K23" s="253"/>
    </row>
    <row r="24" spans="2:11" ht="15" customHeight="1">
      <c r="B24" s="256"/>
      <c r="C24" s="375" t="s">
        <v>1019</v>
      </c>
      <c r="D24" s="375"/>
      <c r="E24" s="375"/>
      <c r="F24" s="375"/>
      <c r="G24" s="375"/>
      <c r="H24" s="375"/>
      <c r="I24" s="375"/>
      <c r="J24" s="375"/>
      <c r="K24" s="253"/>
    </row>
    <row r="25" spans="2:11" ht="15" customHeight="1">
      <c r="B25" s="256"/>
      <c r="C25" s="255"/>
      <c r="D25" s="375" t="s">
        <v>1020</v>
      </c>
      <c r="E25" s="375"/>
      <c r="F25" s="375"/>
      <c r="G25" s="375"/>
      <c r="H25" s="375"/>
      <c r="I25" s="375"/>
      <c r="J25" s="375"/>
      <c r="K25" s="253"/>
    </row>
    <row r="26" spans="2:11" ht="15" customHeight="1">
      <c r="B26" s="256"/>
      <c r="C26" s="257"/>
      <c r="D26" s="375" t="s">
        <v>1021</v>
      </c>
      <c r="E26" s="375"/>
      <c r="F26" s="375"/>
      <c r="G26" s="375"/>
      <c r="H26" s="375"/>
      <c r="I26" s="375"/>
      <c r="J26" s="375"/>
      <c r="K26" s="253"/>
    </row>
    <row r="27" spans="2:11" ht="12.75" customHeight="1">
      <c r="B27" s="256"/>
      <c r="C27" s="257"/>
      <c r="D27" s="257"/>
      <c r="E27" s="257"/>
      <c r="F27" s="257"/>
      <c r="G27" s="257"/>
      <c r="H27" s="257"/>
      <c r="I27" s="257"/>
      <c r="J27" s="257"/>
      <c r="K27" s="253"/>
    </row>
    <row r="28" spans="2:11" ht="15" customHeight="1">
      <c r="B28" s="256"/>
      <c r="C28" s="257"/>
      <c r="D28" s="375" t="s">
        <v>1022</v>
      </c>
      <c r="E28" s="375"/>
      <c r="F28" s="375"/>
      <c r="G28" s="375"/>
      <c r="H28" s="375"/>
      <c r="I28" s="375"/>
      <c r="J28" s="375"/>
      <c r="K28" s="253"/>
    </row>
    <row r="29" spans="2:11" ht="15" customHeight="1">
      <c r="B29" s="256"/>
      <c r="C29" s="257"/>
      <c r="D29" s="375" t="s">
        <v>1023</v>
      </c>
      <c r="E29" s="375"/>
      <c r="F29" s="375"/>
      <c r="G29" s="375"/>
      <c r="H29" s="375"/>
      <c r="I29" s="375"/>
      <c r="J29" s="375"/>
      <c r="K29" s="253"/>
    </row>
    <row r="30" spans="2:11" ht="12.75" customHeight="1">
      <c r="B30" s="256"/>
      <c r="C30" s="257"/>
      <c r="D30" s="257"/>
      <c r="E30" s="257"/>
      <c r="F30" s="257"/>
      <c r="G30" s="257"/>
      <c r="H30" s="257"/>
      <c r="I30" s="257"/>
      <c r="J30" s="257"/>
      <c r="K30" s="253"/>
    </row>
    <row r="31" spans="2:11" ht="15" customHeight="1">
      <c r="B31" s="256"/>
      <c r="C31" s="257"/>
      <c r="D31" s="375" t="s">
        <v>1024</v>
      </c>
      <c r="E31" s="375"/>
      <c r="F31" s="375"/>
      <c r="G31" s="375"/>
      <c r="H31" s="375"/>
      <c r="I31" s="375"/>
      <c r="J31" s="375"/>
      <c r="K31" s="253"/>
    </row>
    <row r="32" spans="2:11" ht="15" customHeight="1">
      <c r="B32" s="256"/>
      <c r="C32" s="257"/>
      <c r="D32" s="375" t="s">
        <v>1025</v>
      </c>
      <c r="E32" s="375"/>
      <c r="F32" s="375"/>
      <c r="G32" s="375"/>
      <c r="H32" s="375"/>
      <c r="I32" s="375"/>
      <c r="J32" s="375"/>
      <c r="K32" s="253"/>
    </row>
    <row r="33" spans="2:11" ht="15" customHeight="1">
      <c r="B33" s="256"/>
      <c r="C33" s="257"/>
      <c r="D33" s="375" t="s">
        <v>1026</v>
      </c>
      <c r="E33" s="375"/>
      <c r="F33" s="375"/>
      <c r="G33" s="375"/>
      <c r="H33" s="375"/>
      <c r="I33" s="375"/>
      <c r="J33" s="375"/>
      <c r="K33" s="253"/>
    </row>
    <row r="34" spans="2:11" ht="15" customHeight="1">
      <c r="B34" s="256"/>
      <c r="C34" s="257"/>
      <c r="D34" s="255"/>
      <c r="E34" s="259" t="s">
        <v>120</v>
      </c>
      <c r="F34" s="255"/>
      <c r="G34" s="375" t="s">
        <v>1027</v>
      </c>
      <c r="H34" s="375"/>
      <c r="I34" s="375"/>
      <c r="J34" s="375"/>
      <c r="K34" s="253"/>
    </row>
    <row r="35" spans="2:11" ht="30.75" customHeight="1">
      <c r="B35" s="256"/>
      <c r="C35" s="257"/>
      <c r="D35" s="255"/>
      <c r="E35" s="259" t="s">
        <v>1028</v>
      </c>
      <c r="F35" s="255"/>
      <c r="G35" s="375" t="s">
        <v>1029</v>
      </c>
      <c r="H35" s="375"/>
      <c r="I35" s="375"/>
      <c r="J35" s="375"/>
      <c r="K35" s="253"/>
    </row>
    <row r="36" spans="2:11" ht="15" customHeight="1">
      <c r="B36" s="256"/>
      <c r="C36" s="257"/>
      <c r="D36" s="255"/>
      <c r="E36" s="259" t="s">
        <v>53</v>
      </c>
      <c r="F36" s="255"/>
      <c r="G36" s="375" t="s">
        <v>1030</v>
      </c>
      <c r="H36" s="375"/>
      <c r="I36" s="375"/>
      <c r="J36" s="375"/>
      <c r="K36" s="253"/>
    </row>
    <row r="37" spans="2:11" ht="15" customHeight="1">
      <c r="B37" s="256"/>
      <c r="C37" s="257"/>
      <c r="D37" s="255"/>
      <c r="E37" s="259" t="s">
        <v>121</v>
      </c>
      <c r="F37" s="255"/>
      <c r="G37" s="375" t="s">
        <v>1031</v>
      </c>
      <c r="H37" s="375"/>
      <c r="I37" s="375"/>
      <c r="J37" s="375"/>
      <c r="K37" s="253"/>
    </row>
    <row r="38" spans="2:11" ht="15" customHeight="1">
      <c r="B38" s="256"/>
      <c r="C38" s="257"/>
      <c r="D38" s="255"/>
      <c r="E38" s="259" t="s">
        <v>122</v>
      </c>
      <c r="F38" s="255"/>
      <c r="G38" s="375" t="s">
        <v>1032</v>
      </c>
      <c r="H38" s="375"/>
      <c r="I38" s="375"/>
      <c r="J38" s="375"/>
      <c r="K38" s="253"/>
    </row>
    <row r="39" spans="2:11" ht="15" customHeight="1">
      <c r="B39" s="256"/>
      <c r="C39" s="257"/>
      <c r="D39" s="255"/>
      <c r="E39" s="259" t="s">
        <v>123</v>
      </c>
      <c r="F39" s="255"/>
      <c r="G39" s="375" t="s">
        <v>1033</v>
      </c>
      <c r="H39" s="375"/>
      <c r="I39" s="375"/>
      <c r="J39" s="375"/>
      <c r="K39" s="253"/>
    </row>
    <row r="40" spans="2:11" ht="15" customHeight="1">
      <c r="B40" s="256"/>
      <c r="C40" s="257"/>
      <c r="D40" s="255"/>
      <c r="E40" s="259" t="s">
        <v>1034</v>
      </c>
      <c r="F40" s="255"/>
      <c r="G40" s="375" t="s">
        <v>1035</v>
      </c>
      <c r="H40" s="375"/>
      <c r="I40" s="375"/>
      <c r="J40" s="375"/>
      <c r="K40" s="253"/>
    </row>
    <row r="41" spans="2:11" ht="15" customHeight="1">
      <c r="B41" s="256"/>
      <c r="C41" s="257"/>
      <c r="D41" s="255"/>
      <c r="E41" s="259"/>
      <c r="F41" s="255"/>
      <c r="G41" s="375" t="s">
        <v>1036</v>
      </c>
      <c r="H41" s="375"/>
      <c r="I41" s="375"/>
      <c r="J41" s="375"/>
      <c r="K41" s="253"/>
    </row>
    <row r="42" spans="2:11" ht="15" customHeight="1">
      <c r="B42" s="256"/>
      <c r="C42" s="257"/>
      <c r="D42" s="255"/>
      <c r="E42" s="259" t="s">
        <v>1037</v>
      </c>
      <c r="F42" s="255"/>
      <c r="G42" s="375" t="s">
        <v>1038</v>
      </c>
      <c r="H42" s="375"/>
      <c r="I42" s="375"/>
      <c r="J42" s="375"/>
      <c r="K42" s="253"/>
    </row>
    <row r="43" spans="2:11" ht="15" customHeight="1">
      <c r="B43" s="256"/>
      <c r="C43" s="257"/>
      <c r="D43" s="255"/>
      <c r="E43" s="259" t="s">
        <v>125</v>
      </c>
      <c r="F43" s="255"/>
      <c r="G43" s="375" t="s">
        <v>1039</v>
      </c>
      <c r="H43" s="375"/>
      <c r="I43" s="375"/>
      <c r="J43" s="375"/>
      <c r="K43" s="253"/>
    </row>
    <row r="44" spans="2:11" ht="12.75" customHeight="1">
      <c r="B44" s="256"/>
      <c r="C44" s="257"/>
      <c r="D44" s="255"/>
      <c r="E44" s="255"/>
      <c r="F44" s="255"/>
      <c r="G44" s="255"/>
      <c r="H44" s="255"/>
      <c r="I44" s="255"/>
      <c r="J44" s="255"/>
      <c r="K44" s="253"/>
    </row>
    <row r="45" spans="2:11" ht="15" customHeight="1">
      <c r="B45" s="256"/>
      <c r="C45" s="257"/>
      <c r="D45" s="375" t="s">
        <v>1040</v>
      </c>
      <c r="E45" s="375"/>
      <c r="F45" s="375"/>
      <c r="G45" s="375"/>
      <c r="H45" s="375"/>
      <c r="I45" s="375"/>
      <c r="J45" s="375"/>
      <c r="K45" s="253"/>
    </row>
    <row r="46" spans="2:11" ht="15" customHeight="1">
      <c r="B46" s="256"/>
      <c r="C46" s="257"/>
      <c r="D46" s="257"/>
      <c r="E46" s="375" t="s">
        <v>1041</v>
      </c>
      <c r="F46" s="375"/>
      <c r="G46" s="375"/>
      <c r="H46" s="375"/>
      <c r="I46" s="375"/>
      <c r="J46" s="375"/>
      <c r="K46" s="253"/>
    </row>
    <row r="47" spans="2:11" ht="15" customHeight="1">
      <c r="B47" s="256"/>
      <c r="C47" s="257"/>
      <c r="D47" s="257"/>
      <c r="E47" s="375" t="s">
        <v>1042</v>
      </c>
      <c r="F47" s="375"/>
      <c r="G47" s="375"/>
      <c r="H47" s="375"/>
      <c r="I47" s="375"/>
      <c r="J47" s="375"/>
      <c r="K47" s="253"/>
    </row>
    <row r="48" spans="2:11" ht="15" customHeight="1">
      <c r="B48" s="256"/>
      <c r="C48" s="257"/>
      <c r="D48" s="257"/>
      <c r="E48" s="375" t="s">
        <v>1043</v>
      </c>
      <c r="F48" s="375"/>
      <c r="G48" s="375"/>
      <c r="H48" s="375"/>
      <c r="I48" s="375"/>
      <c r="J48" s="375"/>
      <c r="K48" s="253"/>
    </row>
    <row r="49" spans="2:11" ht="15" customHeight="1">
      <c r="B49" s="256"/>
      <c r="C49" s="257"/>
      <c r="D49" s="375" t="s">
        <v>1044</v>
      </c>
      <c r="E49" s="375"/>
      <c r="F49" s="375"/>
      <c r="G49" s="375"/>
      <c r="H49" s="375"/>
      <c r="I49" s="375"/>
      <c r="J49" s="375"/>
      <c r="K49" s="253"/>
    </row>
    <row r="50" spans="2:11" ht="25.5" customHeight="1">
      <c r="B50" s="252"/>
      <c r="C50" s="376" t="s">
        <v>1045</v>
      </c>
      <c r="D50" s="376"/>
      <c r="E50" s="376"/>
      <c r="F50" s="376"/>
      <c r="G50" s="376"/>
      <c r="H50" s="376"/>
      <c r="I50" s="376"/>
      <c r="J50" s="376"/>
      <c r="K50" s="253"/>
    </row>
    <row r="51" spans="2:11" ht="5.25" customHeight="1">
      <c r="B51" s="252"/>
      <c r="C51" s="254"/>
      <c r="D51" s="254"/>
      <c r="E51" s="254"/>
      <c r="F51" s="254"/>
      <c r="G51" s="254"/>
      <c r="H51" s="254"/>
      <c r="I51" s="254"/>
      <c r="J51" s="254"/>
      <c r="K51" s="253"/>
    </row>
    <row r="52" spans="2:11" ht="15" customHeight="1">
      <c r="B52" s="252"/>
      <c r="C52" s="375" t="s">
        <v>1046</v>
      </c>
      <c r="D52" s="375"/>
      <c r="E52" s="375"/>
      <c r="F52" s="375"/>
      <c r="G52" s="375"/>
      <c r="H52" s="375"/>
      <c r="I52" s="375"/>
      <c r="J52" s="375"/>
      <c r="K52" s="253"/>
    </row>
    <row r="53" spans="2:11" ht="15" customHeight="1">
      <c r="B53" s="252"/>
      <c r="C53" s="375" t="s">
        <v>1047</v>
      </c>
      <c r="D53" s="375"/>
      <c r="E53" s="375"/>
      <c r="F53" s="375"/>
      <c r="G53" s="375"/>
      <c r="H53" s="375"/>
      <c r="I53" s="375"/>
      <c r="J53" s="375"/>
      <c r="K53" s="253"/>
    </row>
    <row r="54" spans="2:11" ht="12.75" customHeight="1">
      <c r="B54" s="252"/>
      <c r="C54" s="255"/>
      <c r="D54" s="255"/>
      <c r="E54" s="255"/>
      <c r="F54" s="255"/>
      <c r="G54" s="255"/>
      <c r="H54" s="255"/>
      <c r="I54" s="255"/>
      <c r="J54" s="255"/>
      <c r="K54" s="253"/>
    </row>
    <row r="55" spans="2:11" ht="15" customHeight="1">
      <c r="B55" s="252"/>
      <c r="C55" s="375" t="s">
        <v>1048</v>
      </c>
      <c r="D55" s="375"/>
      <c r="E55" s="375"/>
      <c r="F55" s="375"/>
      <c r="G55" s="375"/>
      <c r="H55" s="375"/>
      <c r="I55" s="375"/>
      <c r="J55" s="375"/>
      <c r="K55" s="253"/>
    </row>
    <row r="56" spans="2:11" ht="15" customHeight="1">
      <c r="B56" s="252"/>
      <c r="C56" s="257"/>
      <c r="D56" s="375" t="s">
        <v>1049</v>
      </c>
      <c r="E56" s="375"/>
      <c r="F56" s="375"/>
      <c r="G56" s="375"/>
      <c r="H56" s="375"/>
      <c r="I56" s="375"/>
      <c r="J56" s="375"/>
      <c r="K56" s="253"/>
    </row>
    <row r="57" spans="2:11" ht="15" customHeight="1">
      <c r="B57" s="252"/>
      <c r="C57" s="257"/>
      <c r="D57" s="375" t="s">
        <v>1050</v>
      </c>
      <c r="E57" s="375"/>
      <c r="F57" s="375"/>
      <c r="G57" s="375"/>
      <c r="H57" s="375"/>
      <c r="I57" s="375"/>
      <c r="J57" s="375"/>
      <c r="K57" s="253"/>
    </row>
    <row r="58" spans="2:11" ht="15" customHeight="1">
      <c r="B58" s="252"/>
      <c r="C58" s="257"/>
      <c r="D58" s="375" t="s">
        <v>1051</v>
      </c>
      <c r="E58" s="375"/>
      <c r="F58" s="375"/>
      <c r="G58" s="375"/>
      <c r="H58" s="375"/>
      <c r="I58" s="375"/>
      <c r="J58" s="375"/>
      <c r="K58" s="253"/>
    </row>
    <row r="59" spans="2:11" ht="15" customHeight="1">
      <c r="B59" s="252"/>
      <c r="C59" s="257"/>
      <c r="D59" s="375" t="s">
        <v>1052</v>
      </c>
      <c r="E59" s="375"/>
      <c r="F59" s="375"/>
      <c r="G59" s="375"/>
      <c r="H59" s="375"/>
      <c r="I59" s="375"/>
      <c r="J59" s="375"/>
      <c r="K59" s="253"/>
    </row>
    <row r="60" spans="2:11" ht="15" customHeight="1">
      <c r="B60" s="252"/>
      <c r="C60" s="257"/>
      <c r="D60" s="374" t="s">
        <v>1053</v>
      </c>
      <c r="E60" s="374"/>
      <c r="F60" s="374"/>
      <c r="G60" s="374"/>
      <c r="H60" s="374"/>
      <c r="I60" s="374"/>
      <c r="J60" s="374"/>
      <c r="K60" s="253"/>
    </row>
    <row r="61" spans="2:11" ht="15" customHeight="1">
      <c r="B61" s="252"/>
      <c r="C61" s="257"/>
      <c r="D61" s="375" t="s">
        <v>1054</v>
      </c>
      <c r="E61" s="375"/>
      <c r="F61" s="375"/>
      <c r="G61" s="375"/>
      <c r="H61" s="375"/>
      <c r="I61" s="375"/>
      <c r="J61" s="375"/>
      <c r="K61" s="253"/>
    </row>
    <row r="62" spans="2:11" ht="12.75" customHeight="1">
      <c r="B62" s="252"/>
      <c r="C62" s="257"/>
      <c r="D62" s="257"/>
      <c r="E62" s="260"/>
      <c r="F62" s="257"/>
      <c r="G62" s="257"/>
      <c r="H62" s="257"/>
      <c r="I62" s="257"/>
      <c r="J62" s="257"/>
      <c r="K62" s="253"/>
    </row>
    <row r="63" spans="2:11" ht="15" customHeight="1">
      <c r="B63" s="252"/>
      <c r="C63" s="257"/>
      <c r="D63" s="375" t="s">
        <v>1055</v>
      </c>
      <c r="E63" s="375"/>
      <c r="F63" s="375"/>
      <c r="G63" s="375"/>
      <c r="H63" s="375"/>
      <c r="I63" s="375"/>
      <c r="J63" s="375"/>
      <c r="K63" s="253"/>
    </row>
    <row r="64" spans="2:11" ht="15" customHeight="1">
      <c r="B64" s="252"/>
      <c r="C64" s="257"/>
      <c r="D64" s="374" t="s">
        <v>1056</v>
      </c>
      <c r="E64" s="374"/>
      <c r="F64" s="374"/>
      <c r="G64" s="374"/>
      <c r="H64" s="374"/>
      <c r="I64" s="374"/>
      <c r="J64" s="374"/>
      <c r="K64" s="253"/>
    </row>
    <row r="65" spans="2:11" ht="15" customHeight="1">
      <c r="B65" s="252"/>
      <c r="C65" s="257"/>
      <c r="D65" s="375" t="s">
        <v>1057</v>
      </c>
      <c r="E65" s="375"/>
      <c r="F65" s="375"/>
      <c r="G65" s="375"/>
      <c r="H65" s="375"/>
      <c r="I65" s="375"/>
      <c r="J65" s="375"/>
      <c r="K65" s="253"/>
    </row>
    <row r="66" spans="2:11" ht="15" customHeight="1">
      <c r="B66" s="252"/>
      <c r="C66" s="257"/>
      <c r="D66" s="375" t="s">
        <v>1058</v>
      </c>
      <c r="E66" s="375"/>
      <c r="F66" s="375"/>
      <c r="G66" s="375"/>
      <c r="H66" s="375"/>
      <c r="I66" s="375"/>
      <c r="J66" s="375"/>
      <c r="K66" s="253"/>
    </row>
    <row r="67" spans="2:11" ht="15" customHeight="1">
      <c r="B67" s="252"/>
      <c r="C67" s="257"/>
      <c r="D67" s="375" t="s">
        <v>1059</v>
      </c>
      <c r="E67" s="375"/>
      <c r="F67" s="375"/>
      <c r="G67" s="375"/>
      <c r="H67" s="375"/>
      <c r="I67" s="375"/>
      <c r="J67" s="375"/>
      <c r="K67" s="253"/>
    </row>
    <row r="68" spans="2:11" ht="15" customHeight="1">
      <c r="B68" s="252"/>
      <c r="C68" s="257"/>
      <c r="D68" s="375" t="s">
        <v>1060</v>
      </c>
      <c r="E68" s="375"/>
      <c r="F68" s="375"/>
      <c r="G68" s="375"/>
      <c r="H68" s="375"/>
      <c r="I68" s="375"/>
      <c r="J68" s="375"/>
      <c r="K68" s="253"/>
    </row>
    <row r="69" spans="2:11" ht="12.75" customHeight="1">
      <c r="B69" s="261"/>
      <c r="C69" s="262"/>
      <c r="D69" s="262"/>
      <c r="E69" s="262"/>
      <c r="F69" s="262"/>
      <c r="G69" s="262"/>
      <c r="H69" s="262"/>
      <c r="I69" s="262"/>
      <c r="J69" s="262"/>
      <c r="K69" s="263"/>
    </row>
    <row r="70" spans="2:11" ht="18.75" customHeight="1">
      <c r="B70" s="264"/>
      <c r="C70" s="264"/>
      <c r="D70" s="264"/>
      <c r="E70" s="264"/>
      <c r="F70" s="264"/>
      <c r="G70" s="264"/>
      <c r="H70" s="264"/>
      <c r="I70" s="264"/>
      <c r="J70" s="264"/>
      <c r="K70" s="265"/>
    </row>
    <row r="71" spans="2:11" ht="18.75" customHeight="1">
      <c r="B71" s="265"/>
      <c r="C71" s="265"/>
      <c r="D71" s="265"/>
      <c r="E71" s="265"/>
      <c r="F71" s="265"/>
      <c r="G71" s="265"/>
      <c r="H71" s="265"/>
      <c r="I71" s="265"/>
      <c r="J71" s="265"/>
      <c r="K71" s="265"/>
    </row>
    <row r="72" spans="2:11" ht="7.5" customHeight="1">
      <c r="B72" s="266"/>
      <c r="C72" s="267"/>
      <c r="D72" s="267"/>
      <c r="E72" s="267"/>
      <c r="F72" s="267"/>
      <c r="G72" s="267"/>
      <c r="H72" s="267"/>
      <c r="I72" s="267"/>
      <c r="J72" s="267"/>
      <c r="K72" s="268"/>
    </row>
    <row r="73" spans="2:11" ht="45" customHeight="1">
      <c r="B73" s="269"/>
      <c r="C73" s="373" t="s">
        <v>102</v>
      </c>
      <c r="D73" s="373"/>
      <c r="E73" s="373"/>
      <c r="F73" s="373"/>
      <c r="G73" s="373"/>
      <c r="H73" s="373"/>
      <c r="I73" s="373"/>
      <c r="J73" s="373"/>
      <c r="K73" s="270"/>
    </row>
    <row r="74" spans="2:11" ht="17.25" customHeight="1">
      <c r="B74" s="269"/>
      <c r="C74" s="271" t="s">
        <v>1061</v>
      </c>
      <c r="D74" s="271"/>
      <c r="E74" s="271"/>
      <c r="F74" s="271" t="s">
        <v>1062</v>
      </c>
      <c r="G74" s="272"/>
      <c r="H74" s="271" t="s">
        <v>121</v>
      </c>
      <c r="I74" s="271" t="s">
        <v>57</v>
      </c>
      <c r="J74" s="271" t="s">
        <v>1063</v>
      </c>
      <c r="K74" s="270"/>
    </row>
    <row r="75" spans="2:11" ht="17.25" customHeight="1">
      <c r="B75" s="269"/>
      <c r="C75" s="273" t="s">
        <v>1064</v>
      </c>
      <c r="D75" s="273"/>
      <c r="E75" s="273"/>
      <c r="F75" s="274" t="s">
        <v>1065</v>
      </c>
      <c r="G75" s="275"/>
      <c r="H75" s="273"/>
      <c r="I75" s="273"/>
      <c r="J75" s="273" t="s">
        <v>1066</v>
      </c>
      <c r="K75" s="270"/>
    </row>
    <row r="76" spans="2:11" ht="5.25" customHeight="1">
      <c r="B76" s="269"/>
      <c r="C76" s="276"/>
      <c r="D76" s="276"/>
      <c r="E76" s="276"/>
      <c r="F76" s="276"/>
      <c r="G76" s="277"/>
      <c r="H76" s="276"/>
      <c r="I76" s="276"/>
      <c r="J76" s="276"/>
      <c r="K76" s="270"/>
    </row>
    <row r="77" spans="2:11" ht="15" customHeight="1">
      <c r="B77" s="269"/>
      <c r="C77" s="259" t="s">
        <v>53</v>
      </c>
      <c r="D77" s="276"/>
      <c r="E77" s="276"/>
      <c r="F77" s="278" t="s">
        <v>1067</v>
      </c>
      <c r="G77" s="277"/>
      <c r="H77" s="259" t="s">
        <v>1068</v>
      </c>
      <c r="I77" s="259" t="s">
        <v>1069</v>
      </c>
      <c r="J77" s="259">
        <v>20</v>
      </c>
      <c r="K77" s="270"/>
    </row>
    <row r="78" spans="2:11" ht="15" customHeight="1">
      <c r="B78" s="269"/>
      <c r="C78" s="259" t="s">
        <v>1070</v>
      </c>
      <c r="D78" s="259"/>
      <c r="E78" s="259"/>
      <c r="F78" s="278" t="s">
        <v>1067</v>
      </c>
      <c r="G78" s="277"/>
      <c r="H78" s="259" t="s">
        <v>1071</v>
      </c>
      <c r="I78" s="259" t="s">
        <v>1069</v>
      </c>
      <c r="J78" s="259">
        <v>120</v>
      </c>
      <c r="K78" s="270"/>
    </row>
    <row r="79" spans="2:11" ht="15" customHeight="1">
      <c r="B79" s="279"/>
      <c r="C79" s="259" t="s">
        <v>1072</v>
      </c>
      <c r="D79" s="259"/>
      <c r="E79" s="259"/>
      <c r="F79" s="278" t="s">
        <v>1073</v>
      </c>
      <c r="G79" s="277"/>
      <c r="H79" s="259" t="s">
        <v>1074</v>
      </c>
      <c r="I79" s="259" t="s">
        <v>1069</v>
      </c>
      <c r="J79" s="259">
        <v>50</v>
      </c>
      <c r="K79" s="270"/>
    </row>
    <row r="80" spans="2:11" ht="15" customHeight="1">
      <c r="B80" s="279"/>
      <c r="C80" s="259" t="s">
        <v>1075</v>
      </c>
      <c r="D80" s="259"/>
      <c r="E80" s="259"/>
      <c r="F80" s="278" t="s">
        <v>1067</v>
      </c>
      <c r="G80" s="277"/>
      <c r="H80" s="259" t="s">
        <v>1076</v>
      </c>
      <c r="I80" s="259" t="s">
        <v>1077</v>
      </c>
      <c r="J80" s="259"/>
      <c r="K80" s="270"/>
    </row>
    <row r="81" spans="2:11" ht="15" customHeight="1">
      <c r="B81" s="279"/>
      <c r="C81" s="280" t="s">
        <v>1078</v>
      </c>
      <c r="D81" s="280"/>
      <c r="E81" s="280"/>
      <c r="F81" s="281" t="s">
        <v>1073</v>
      </c>
      <c r="G81" s="280"/>
      <c r="H81" s="280" t="s">
        <v>1079</v>
      </c>
      <c r="I81" s="280" t="s">
        <v>1069</v>
      </c>
      <c r="J81" s="280">
        <v>15</v>
      </c>
      <c r="K81" s="270"/>
    </row>
    <row r="82" spans="2:11" ht="15" customHeight="1">
      <c r="B82" s="279"/>
      <c r="C82" s="280" t="s">
        <v>1080</v>
      </c>
      <c r="D82" s="280"/>
      <c r="E82" s="280"/>
      <c r="F82" s="281" t="s">
        <v>1073</v>
      </c>
      <c r="G82" s="280"/>
      <c r="H82" s="280" t="s">
        <v>1081</v>
      </c>
      <c r="I82" s="280" t="s">
        <v>1069</v>
      </c>
      <c r="J82" s="280">
        <v>15</v>
      </c>
      <c r="K82" s="270"/>
    </row>
    <row r="83" spans="2:11" ht="15" customHeight="1">
      <c r="B83" s="279"/>
      <c r="C83" s="280" t="s">
        <v>1082</v>
      </c>
      <c r="D83" s="280"/>
      <c r="E83" s="280"/>
      <c r="F83" s="281" t="s">
        <v>1073</v>
      </c>
      <c r="G83" s="280"/>
      <c r="H83" s="280" t="s">
        <v>1083</v>
      </c>
      <c r="I83" s="280" t="s">
        <v>1069</v>
      </c>
      <c r="J83" s="280">
        <v>20</v>
      </c>
      <c r="K83" s="270"/>
    </row>
    <row r="84" spans="2:11" ht="15" customHeight="1">
      <c r="B84" s="279"/>
      <c r="C84" s="280" t="s">
        <v>1084</v>
      </c>
      <c r="D84" s="280"/>
      <c r="E84" s="280"/>
      <c r="F84" s="281" t="s">
        <v>1073</v>
      </c>
      <c r="G84" s="280"/>
      <c r="H84" s="280" t="s">
        <v>1085</v>
      </c>
      <c r="I84" s="280" t="s">
        <v>1069</v>
      </c>
      <c r="J84" s="280">
        <v>20</v>
      </c>
      <c r="K84" s="270"/>
    </row>
    <row r="85" spans="2:11" ht="15" customHeight="1">
      <c r="B85" s="279"/>
      <c r="C85" s="259" t="s">
        <v>1086</v>
      </c>
      <c r="D85" s="259"/>
      <c r="E85" s="259"/>
      <c r="F85" s="278" t="s">
        <v>1073</v>
      </c>
      <c r="G85" s="277"/>
      <c r="H85" s="259" t="s">
        <v>1087</v>
      </c>
      <c r="I85" s="259" t="s">
        <v>1069</v>
      </c>
      <c r="J85" s="259">
        <v>50</v>
      </c>
      <c r="K85" s="270"/>
    </row>
    <row r="86" spans="2:11" ht="15" customHeight="1">
      <c r="B86" s="279"/>
      <c r="C86" s="259" t="s">
        <v>1088</v>
      </c>
      <c r="D86" s="259"/>
      <c r="E86" s="259"/>
      <c r="F86" s="278" t="s">
        <v>1073</v>
      </c>
      <c r="G86" s="277"/>
      <c r="H86" s="259" t="s">
        <v>1089</v>
      </c>
      <c r="I86" s="259" t="s">
        <v>1069</v>
      </c>
      <c r="J86" s="259">
        <v>20</v>
      </c>
      <c r="K86" s="270"/>
    </row>
    <row r="87" spans="2:11" ht="15" customHeight="1">
      <c r="B87" s="279"/>
      <c r="C87" s="259" t="s">
        <v>1090</v>
      </c>
      <c r="D87" s="259"/>
      <c r="E87" s="259"/>
      <c r="F87" s="278" t="s">
        <v>1073</v>
      </c>
      <c r="G87" s="277"/>
      <c r="H87" s="259" t="s">
        <v>1091</v>
      </c>
      <c r="I87" s="259" t="s">
        <v>1069</v>
      </c>
      <c r="J87" s="259">
        <v>20</v>
      </c>
      <c r="K87" s="270"/>
    </row>
    <row r="88" spans="2:11" ht="15" customHeight="1">
      <c r="B88" s="279"/>
      <c r="C88" s="259" t="s">
        <v>1092</v>
      </c>
      <c r="D88" s="259"/>
      <c r="E88" s="259"/>
      <c r="F88" s="278" t="s">
        <v>1073</v>
      </c>
      <c r="G88" s="277"/>
      <c r="H88" s="259" t="s">
        <v>1093</v>
      </c>
      <c r="I88" s="259" t="s">
        <v>1069</v>
      </c>
      <c r="J88" s="259">
        <v>50</v>
      </c>
      <c r="K88" s="270"/>
    </row>
    <row r="89" spans="2:11" ht="15" customHeight="1">
      <c r="B89" s="279"/>
      <c r="C89" s="259" t="s">
        <v>1094</v>
      </c>
      <c r="D89" s="259"/>
      <c r="E89" s="259"/>
      <c r="F89" s="278" t="s">
        <v>1073</v>
      </c>
      <c r="G89" s="277"/>
      <c r="H89" s="259" t="s">
        <v>1094</v>
      </c>
      <c r="I89" s="259" t="s">
        <v>1069</v>
      </c>
      <c r="J89" s="259">
        <v>50</v>
      </c>
      <c r="K89" s="270"/>
    </row>
    <row r="90" spans="2:11" ht="15" customHeight="1">
      <c r="B90" s="279"/>
      <c r="C90" s="259" t="s">
        <v>126</v>
      </c>
      <c r="D90" s="259"/>
      <c r="E90" s="259"/>
      <c r="F90" s="278" t="s">
        <v>1073</v>
      </c>
      <c r="G90" s="277"/>
      <c r="H90" s="259" t="s">
        <v>1095</v>
      </c>
      <c r="I90" s="259" t="s">
        <v>1069</v>
      </c>
      <c r="J90" s="259">
        <v>255</v>
      </c>
      <c r="K90" s="270"/>
    </row>
    <row r="91" spans="2:11" ht="15" customHeight="1">
      <c r="B91" s="279"/>
      <c r="C91" s="259" t="s">
        <v>1096</v>
      </c>
      <c r="D91" s="259"/>
      <c r="E91" s="259"/>
      <c r="F91" s="278" t="s">
        <v>1067</v>
      </c>
      <c r="G91" s="277"/>
      <c r="H91" s="259" t="s">
        <v>1097</v>
      </c>
      <c r="I91" s="259" t="s">
        <v>1098</v>
      </c>
      <c r="J91" s="259"/>
      <c r="K91" s="270"/>
    </row>
    <row r="92" spans="2:11" ht="15" customHeight="1">
      <c r="B92" s="279"/>
      <c r="C92" s="259" t="s">
        <v>1099</v>
      </c>
      <c r="D92" s="259"/>
      <c r="E92" s="259"/>
      <c r="F92" s="278" t="s">
        <v>1067</v>
      </c>
      <c r="G92" s="277"/>
      <c r="H92" s="259" t="s">
        <v>1100</v>
      </c>
      <c r="I92" s="259" t="s">
        <v>1101</v>
      </c>
      <c r="J92" s="259"/>
      <c r="K92" s="270"/>
    </row>
    <row r="93" spans="2:11" ht="15" customHeight="1">
      <c r="B93" s="279"/>
      <c r="C93" s="259" t="s">
        <v>1102</v>
      </c>
      <c r="D93" s="259"/>
      <c r="E93" s="259"/>
      <c r="F93" s="278" t="s">
        <v>1067</v>
      </c>
      <c r="G93" s="277"/>
      <c r="H93" s="259" t="s">
        <v>1102</v>
      </c>
      <c r="I93" s="259" t="s">
        <v>1101</v>
      </c>
      <c r="J93" s="259"/>
      <c r="K93" s="270"/>
    </row>
    <row r="94" spans="2:11" ht="15" customHeight="1">
      <c r="B94" s="279"/>
      <c r="C94" s="259" t="s">
        <v>38</v>
      </c>
      <c r="D94" s="259"/>
      <c r="E94" s="259"/>
      <c r="F94" s="278" t="s">
        <v>1067</v>
      </c>
      <c r="G94" s="277"/>
      <c r="H94" s="259" t="s">
        <v>1103</v>
      </c>
      <c r="I94" s="259" t="s">
        <v>1101</v>
      </c>
      <c r="J94" s="259"/>
      <c r="K94" s="270"/>
    </row>
    <row r="95" spans="2:11" ht="15" customHeight="1">
      <c r="B95" s="279"/>
      <c r="C95" s="259" t="s">
        <v>48</v>
      </c>
      <c r="D95" s="259"/>
      <c r="E95" s="259"/>
      <c r="F95" s="278" t="s">
        <v>1067</v>
      </c>
      <c r="G95" s="277"/>
      <c r="H95" s="259" t="s">
        <v>1104</v>
      </c>
      <c r="I95" s="259" t="s">
        <v>1101</v>
      </c>
      <c r="J95" s="259"/>
      <c r="K95" s="270"/>
    </row>
    <row r="96" spans="2:11" ht="15" customHeight="1">
      <c r="B96" s="282"/>
      <c r="C96" s="283"/>
      <c r="D96" s="283"/>
      <c r="E96" s="283"/>
      <c r="F96" s="283"/>
      <c r="G96" s="283"/>
      <c r="H96" s="283"/>
      <c r="I96" s="283"/>
      <c r="J96" s="283"/>
      <c r="K96" s="284"/>
    </row>
    <row r="97" spans="2:11" ht="18.75" customHeight="1">
      <c r="B97" s="285"/>
      <c r="C97" s="286"/>
      <c r="D97" s="286"/>
      <c r="E97" s="286"/>
      <c r="F97" s="286"/>
      <c r="G97" s="286"/>
      <c r="H97" s="286"/>
      <c r="I97" s="286"/>
      <c r="J97" s="286"/>
      <c r="K97" s="285"/>
    </row>
    <row r="98" spans="2:11" ht="18.75" customHeight="1">
      <c r="B98" s="265"/>
      <c r="C98" s="265"/>
      <c r="D98" s="265"/>
      <c r="E98" s="265"/>
      <c r="F98" s="265"/>
      <c r="G98" s="265"/>
      <c r="H98" s="265"/>
      <c r="I98" s="265"/>
      <c r="J98" s="265"/>
      <c r="K98" s="265"/>
    </row>
    <row r="99" spans="2:11" ht="7.5" customHeight="1">
      <c r="B99" s="266"/>
      <c r="C99" s="267"/>
      <c r="D99" s="267"/>
      <c r="E99" s="267"/>
      <c r="F99" s="267"/>
      <c r="G99" s="267"/>
      <c r="H99" s="267"/>
      <c r="I99" s="267"/>
      <c r="J99" s="267"/>
      <c r="K99" s="268"/>
    </row>
    <row r="100" spans="2:11" ht="45" customHeight="1">
      <c r="B100" s="269"/>
      <c r="C100" s="373" t="s">
        <v>1105</v>
      </c>
      <c r="D100" s="373"/>
      <c r="E100" s="373"/>
      <c r="F100" s="373"/>
      <c r="G100" s="373"/>
      <c r="H100" s="373"/>
      <c r="I100" s="373"/>
      <c r="J100" s="373"/>
      <c r="K100" s="270"/>
    </row>
    <row r="101" spans="2:11" ht="17.25" customHeight="1">
      <c r="B101" s="269"/>
      <c r="C101" s="271" t="s">
        <v>1061</v>
      </c>
      <c r="D101" s="271"/>
      <c r="E101" s="271"/>
      <c r="F101" s="271" t="s">
        <v>1062</v>
      </c>
      <c r="G101" s="272"/>
      <c r="H101" s="271" t="s">
        <v>121</v>
      </c>
      <c r="I101" s="271" t="s">
        <v>57</v>
      </c>
      <c r="J101" s="271" t="s">
        <v>1063</v>
      </c>
      <c r="K101" s="270"/>
    </row>
    <row r="102" spans="2:11" ht="17.25" customHeight="1">
      <c r="B102" s="269"/>
      <c r="C102" s="273" t="s">
        <v>1064</v>
      </c>
      <c r="D102" s="273"/>
      <c r="E102" s="273"/>
      <c r="F102" s="274" t="s">
        <v>1065</v>
      </c>
      <c r="G102" s="275"/>
      <c r="H102" s="273"/>
      <c r="I102" s="273"/>
      <c r="J102" s="273" t="s">
        <v>1066</v>
      </c>
      <c r="K102" s="270"/>
    </row>
    <row r="103" spans="2:11" ht="5.25" customHeight="1">
      <c r="B103" s="269"/>
      <c r="C103" s="271"/>
      <c r="D103" s="271"/>
      <c r="E103" s="271"/>
      <c r="F103" s="271"/>
      <c r="G103" s="287"/>
      <c r="H103" s="271"/>
      <c r="I103" s="271"/>
      <c r="J103" s="271"/>
      <c r="K103" s="270"/>
    </row>
    <row r="104" spans="2:11" ht="15" customHeight="1">
      <c r="B104" s="269"/>
      <c r="C104" s="259" t="s">
        <v>53</v>
      </c>
      <c r="D104" s="276"/>
      <c r="E104" s="276"/>
      <c r="F104" s="278" t="s">
        <v>1067</v>
      </c>
      <c r="G104" s="287"/>
      <c r="H104" s="259" t="s">
        <v>1106</v>
      </c>
      <c r="I104" s="259" t="s">
        <v>1069</v>
      </c>
      <c r="J104" s="259">
        <v>20</v>
      </c>
      <c r="K104" s="270"/>
    </row>
    <row r="105" spans="2:11" ht="15" customHeight="1">
      <c r="B105" s="269"/>
      <c r="C105" s="259" t="s">
        <v>1070</v>
      </c>
      <c r="D105" s="259"/>
      <c r="E105" s="259"/>
      <c r="F105" s="278" t="s">
        <v>1067</v>
      </c>
      <c r="G105" s="259"/>
      <c r="H105" s="259" t="s">
        <v>1106</v>
      </c>
      <c r="I105" s="259" t="s">
        <v>1069</v>
      </c>
      <c r="J105" s="259">
        <v>120</v>
      </c>
      <c r="K105" s="270"/>
    </row>
    <row r="106" spans="2:11" ht="15" customHeight="1">
      <c r="B106" s="279"/>
      <c r="C106" s="259" t="s">
        <v>1072</v>
      </c>
      <c r="D106" s="259"/>
      <c r="E106" s="259"/>
      <c r="F106" s="278" t="s">
        <v>1073</v>
      </c>
      <c r="G106" s="259"/>
      <c r="H106" s="259" t="s">
        <v>1106</v>
      </c>
      <c r="I106" s="259" t="s">
        <v>1069</v>
      </c>
      <c r="J106" s="259">
        <v>50</v>
      </c>
      <c r="K106" s="270"/>
    </row>
    <row r="107" spans="2:11" ht="15" customHeight="1">
      <c r="B107" s="279"/>
      <c r="C107" s="259" t="s">
        <v>1075</v>
      </c>
      <c r="D107" s="259"/>
      <c r="E107" s="259"/>
      <c r="F107" s="278" t="s">
        <v>1067</v>
      </c>
      <c r="G107" s="259"/>
      <c r="H107" s="259" t="s">
        <v>1106</v>
      </c>
      <c r="I107" s="259" t="s">
        <v>1077</v>
      </c>
      <c r="J107" s="259"/>
      <c r="K107" s="270"/>
    </row>
    <row r="108" spans="2:11" ht="15" customHeight="1">
      <c r="B108" s="279"/>
      <c r="C108" s="259" t="s">
        <v>1086</v>
      </c>
      <c r="D108" s="259"/>
      <c r="E108" s="259"/>
      <c r="F108" s="278" t="s">
        <v>1073</v>
      </c>
      <c r="G108" s="259"/>
      <c r="H108" s="259" t="s">
        <v>1106</v>
      </c>
      <c r="I108" s="259" t="s">
        <v>1069</v>
      </c>
      <c r="J108" s="259">
        <v>50</v>
      </c>
      <c r="K108" s="270"/>
    </row>
    <row r="109" spans="2:11" ht="15" customHeight="1">
      <c r="B109" s="279"/>
      <c r="C109" s="259" t="s">
        <v>1094</v>
      </c>
      <c r="D109" s="259"/>
      <c r="E109" s="259"/>
      <c r="F109" s="278" t="s">
        <v>1073</v>
      </c>
      <c r="G109" s="259"/>
      <c r="H109" s="259" t="s">
        <v>1106</v>
      </c>
      <c r="I109" s="259" t="s">
        <v>1069</v>
      </c>
      <c r="J109" s="259">
        <v>50</v>
      </c>
      <c r="K109" s="270"/>
    </row>
    <row r="110" spans="2:11" ht="15" customHeight="1">
      <c r="B110" s="279"/>
      <c r="C110" s="259" t="s">
        <v>1092</v>
      </c>
      <c r="D110" s="259"/>
      <c r="E110" s="259"/>
      <c r="F110" s="278" t="s">
        <v>1073</v>
      </c>
      <c r="G110" s="259"/>
      <c r="H110" s="259" t="s">
        <v>1106</v>
      </c>
      <c r="I110" s="259" t="s">
        <v>1069</v>
      </c>
      <c r="J110" s="259">
        <v>50</v>
      </c>
      <c r="K110" s="270"/>
    </row>
    <row r="111" spans="2:11" ht="15" customHeight="1">
      <c r="B111" s="279"/>
      <c r="C111" s="259" t="s">
        <v>53</v>
      </c>
      <c r="D111" s="259"/>
      <c r="E111" s="259"/>
      <c r="F111" s="278" t="s">
        <v>1067</v>
      </c>
      <c r="G111" s="259"/>
      <c r="H111" s="259" t="s">
        <v>1107</v>
      </c>
      <c r="I111" s="259" t="s">
        <v>1069</v>
      </c>
      <c r="J111" s="259">
        <v>20</v>
      </c>
      <c r="K111" s="270"/>
    </row>
    <row r="112" spans="2:11" ht="15" customHeight="1">
      <c r="B112" s="279"/>
      <c r="C112" s="259" t="s">
        <v>1108</v>
      </c>
      <c r="D112" s="259"/>
      <c r="E112" s="259"/>
      <c r="F112" s="278" t="s">
        <v>1067</v>
      </c>
      <c r="G112" s="259"/>
      <c r="H112" s="259" t="s">
        <v>1109</v>
      </c>
      <c r="I112" s="259" t="s">
        <v>1069</v>
      </c>
      <c r="J112" s="259">
        <v>120</v>
      </c>
      <c r="K112" s="270"/>
    </row>
    <row r="113" spans="2:11" ht="15" customHeight="1">
      <c r="B113" s="279"/>
      <c r="C113" s="259" t="s">
        <v>38</v>
      </c>
      <c r="D113" s="259"/>
      <c r="E113" s="259"/>
      <c r="F113" s="278" t="s">
        <v>1067</v>
      </c>
      <c r="G113" s="259"/>
      <c r="H113" s="259" t="s">
        <v>1110</v>
      </c>
      <c r="I113" s="259" t="s">
        <v>1101</v>
      </c>
      <c r="J113" s="259"/>
      <c r="K113" s="270"/>
    </row>
    <row r="114" spans="2:11" ht="15" customHeight="1">
      <c r="B114" s="279"/>
      <c r="C114" s="259" t="s">
        <v>48</v>
      </c>
      <c r="D114" s="259"/>
      <c r="E114" s="259"/>
      <c r="F114" s="278" t="s">
        <v>1067</v>
      </c>
      <c r="G114" s="259"/>
      <c r="H114" s="259" t="s">
        <v>1111</v>
      </c>
      <c r="I114" s="259" t="s">
        <v>1101</v>
      </c>
      <c r="J114" s="259"/>
      <c r="K114" s="270"/>
    </row>
    <row r="115" spans="2:11" ht="15" customHeight="1">
      <c r="B115" s="279"/>
      <c r="C115" s="259" t="s">
        <v>57</v>
      </c>
      <c r="D115" s="259"/>
      <c r="E115" s="259"/>
      <c r="F115" s="278" t="s">
        <v>1067</v>
      </c>
      <c r="G115" s="259"/>
      <c r="H115" s="259" t="s">
        <v>1112</v>
      </c>
      <c r="I115" s="259" t="s">
        <v>1113</v>
      </c>
      <c r="J115" s="259"/>
      <c r="K115" s="270"/>
    </row>
    <row r="116" spans="2:11" ht="15" customHeight="1">
      <c r="B116" s="282"/>
      <c r="C116" s="288"/>
      <c r="D116" s="288"/>
      <c r="E116" s="288"/>
      <c r="F116" s="288"/>
      <c r="G116" s="288"/>
      <c r="H116" s="288"/>
      <c r="I116" s="288"/>
      <c r="J116" s="288"/>
      <c r="K116" s="284"/>
    </row>
    <row r="117" spans="2:11" ht="18.75" customHeight="1">
      <c r="B117" s="289"/>
      <c r="C117" s="255"/>
      <c r="D117" s="255"/>
      <c r="E117" s="255"/>
      <c r="F117" s="290"/>
      <c r="G117" s="255"/>
      <c r="H117" s="255"/>
      <c r="I117" s="255"/>
      <c r="J117" s="255"/>
      <c r="K117" s="289"/>
    </row>
    <row r="118" spans="2:11" ht="18.75" customHeight="1">
      <c r="B118" s="265"/>
      <c r="C118" s="265"/>
      <c r="D118" s="265"/>
      <c r="E118" s="265"/>
      <c r="F118" s="265"/>
      <c r="G118" s="265"/>
      <c r="H118" s="265"/>
      <c r="I118" s="265"/>
      <c r="J118" s="265"/>
      <c r="K118" s="265"/>
    </row>
    <row r="119" spans="2:11" ht="7.5" customHeight="1">
      <c r="B119" s="291"/>
      <c r="C119" s="292"/>
      <c r="D119" s="292"/>
      <c r="E119" s="292"/>
      <c r="F119" s="292"/>
      <c r="G119" s="292"/>
      <c r="H119" s="292"/>
      <c r="I119" s="292"/>
      <c r="J119" s="292"/>
      <c r="K119" s="293"/>
    </row>
    <row r="120" spans="2:11" ht="45" customHeight="1">
      <c r="B120" s="294"/>
      <c r="C120" s="372" t="s">
        <v>1114</v>
      </c>
      <c r="D120" s="372"/>
      <c r="E120" s="372"/>
      <c r="F120" s="372"/>
      <c r="G120" s="372"/>
      <c r="H120" s="372"/>
      <c r="I120" s="372"/>
      <c r="J120" s="372"/>
      <c r="K120" s="295"/>
    </row>
    <row r="121" spans="2:11" ht="17.25" customHeight="1">
      <c r="B121" s="296"/>
      <c r="C121" s="271" t="s">
        <v>1061</v>
      </c>
      <c r="D121" s="271"/>
      <c r="E121" s="271"/>
      <c r="F121" s="271" t="s">
        <v>1062</v>
      </c>
      <c r="G121" s="272"/>
      <c r="H121" s="271" t="s">
        <v>121</v>
      </c>
      <c r="I121" s="271" t="s">
        <v>57</v>
      </c>
      <c r="J121" s="271" t="s">
        <v>1063</v>
      </c>
      <c r="K121" s="297"/>
    </row>
    <row r="122" spans="2:11" ht="17.25" customHeight="1">
      <c r="B122" s="296"/>
      <c r="C122" s="273" t="s">
        <v>1064</v>
      </c>
      <c r="D122" s="273"/>
      <c r="E122" s="273"/>
      <c r="F122" s="274" t="s">
        <v>1065</v>
      </c>
      <c r="G122" s="275"/>
      <c r="H122" s="273"/>
      <c r="I122" s="273"/>
      <c r="J122" s="273" t="s">
        <v>1066</v>
      </c>
      <c r="K122" s="297"/>
    </row>
    <row r="123" spans="2:11" ht="5.25" customHeight="1">
      <c r="B123" s="298"/>
      <c r="C123" s="276"/>
      <c r="D123" s="276"/>
      <c r="E123" s="276"/>
      <c r="F123" s="276"/>
      <c r="G123" s="259"/>
      <c r="H123" s="276"/>
      <c r="I123" s="276"/>
      <c r="J123" s="276"/>
      <c r="K123" s="299"/>
    </row>
    <row r="124" spans="2:11" ht="15" customHeight="1">
      <c r="B124" s="298"/>
      <c r="C124" s="259" t="s">
        <v>1070</v>
      </c>
      <c r="D124" s="276"/>
      <c r="E124" s="276"/>
      <c r="F124" s="278" t="s">
        <v>1067</v>
      </c>
      <c r="G124" s="259"/>
      <c r="H124" s="259" t="s">
        <v>1106</v>
      </c>
      <c r="I124" s="259" t="s">
        <v>1069</v>
      </c>
      <c r="J124" s="259">
        <v>120</v>
      </c>
      <c r="K124" s="300"/>
    </row>
    <row r="125" spans="2:11" ht="15" customHeight="1">
      <c r="B125" s="298"/>
      <c r="C125" s="259" t="s">
        <v>1115</v>
      </c>
      <c r="D125" s="259"/>
      <c r="E125" s="259"/>
      <c r="F125" s="278" t="s">
        <v>1067</v>
      </c>
      <c r="G125" s="259"/>
      <c r="H125" s="259" t="s">
        <v>1116</v>
      </c>
      <c r="I125" s="259" t="s">
        <v>1069</v>
      </c>
      <c r="J125" s="259" t="s">
        <v>1117</v>
      </c>
      <c r="K125" s="300"/>
    </row>
    <row r="126" spans="2:11" ht="15" customHeight="1">
      <c r="B126" s="298"/>
      <c r="C126" s="259" t="s">
        <v>1016</v>
      </c>
      <c r="D126" s="259"/>
      <c r="E126" s="259"/>
      <c r="F126" s="278" t="s">
        <v>1067</v>
      </c>
      <c r="G126" s="259"/>
      <c r="H126" s="259" t="s">
        <v>1118</v>
      </c>
      <c r="I126" s="259" t="s">
        <v>1069</v>
      </c>
      <c r="J126" s="259" t="s">
        <v>1117</v>
      </c>
      <c r="K126" s="300"/>
    </row>
    <row r="127" spans="2:11" ht="15" customHeight="1">
      <c r="B127" s="298"/>
      <c r="C127" s="259" t="s">
        <v>1078</v>
      </c>
      <c r="D127" s="259"/>
      <c r="E127" s="259"/>
      <c r="F127" s="278" t="s">
        <v>1073</v>
      </c>
      <c r="G127" s="259"/>
      <c r="H127" s="259" t="s">
        <v>1079</v>
      </c>
      <c r="I127" s="259" t="s">
        <v>1069</v>
      </c>
      <c r="J127" s="259">
        <v>15</v>
      </c>
      <c r="K127" s="300"/>
    </row>
    <row r="128" spans="2:11" ht="15" customHeight="1">
      <c r="B128" s="298"/>
      <c r="C128" s="280" t="s">
        <v>1080</v>
      </c>
      <c r="D128" s="280"/>
      <c r="E128" s="280"/>
      <c r="F128" s="281" t="s">
        <v>1073</v>
      </c>
      <c r="G128" s="280"/>
      <c r="H128" s="280" t="s">
        <v>1081</v>
      </c>
      <c r="I128" s="280" t="s">
        <v>1069</v>
      </c>
      <c r="J128" s="280">
        <v>15</v>
      </c>
      <c r="K128" s="300"/>
    </row>
    <row r="129" spans="2:11" ht="15" customHeight="1">
      <c r="B129" s="298"/>
      <c r="C129" s="280" t="s">
        <v>1082</v>
      </c>
      <c r="D129" s="280"/>
      <c r="E129" s="280"/>
      <c r="F129" s="281" t="s">
        <v>1073</v>
      </c>
      <c r="G129" s="280"/>
      <c r="H129" s="280" t="s">
        <v>1083</v>
      </c>
      <c r="I129" s="280" t="s">
        <v>1069</v>
      </c>
      <c r="J129" s="280">
        <v>20</v>
      </c>
      <c r="K129" s="300"/>
    </row>
    <row r="130" spans="2:11" ht="15" customHeight="1">
      <c r="B130" s="298"/>
      <c r="C130" s="280" t="s">
        <v>1084</v>
      </c>
      <c r="D130" s="280"/>
      <c r="E130" s="280"/>
      <c r="F130" s="281" t="s">
        <v>1073</v>
      </c>
      <c r="G130" s="280"/>
      <c r="H130" s="280" t="s">
        <v>1085</v>
      </c>
      <c r="I130" s="280" t="s">
        <v>1069</v>
      </c>
      <c r="J130" s="280">
        <v>20</v>
      </c>
      <c r="K130" s="300"/>
    </row>
    <row r="131" spans="2:11" ht="15" customHeight="1">
      <c r="B131" s="298"/>
      <c r="C131" s="259" t="s">
        <v>1072</v>
      </c>
      <c r="D131" s="259"/>
      <c r="E131" s="259"/>
      <c r="F131" s="278" t="s">
        <v>1073</v>
      </c>
      <c r="G131" s="259"/>
      <c r="H131" s="259" t="s">
        <v>1106</v>
      </c>
      <c r="I131" s="259" t="s">
        <v>1069</v>
      </c>
      <c r="J131" s="259">
        <v>50</v>
      </c>
      <c r="K131" s="300"/>
    </row>
    <row r="132" spans="2:11" ht="15" customHeight="1">
      <c r="B132" s="298"/>
      <c r="C132" s="259" t="s">
        <v>1086</v>
      </c>
      <c r="D132" s="259"/>
      <c r="E132" s="259"/>
      <c r="F132" s="278" t="s">
        <v>1073</v>
      </c>
      <c r="G132" s="259"/>
      <c r="H132" s="259" t="s">
        <v>1106</v>
      </c>
      <c r="I132" s="259" t="s">
        <v>1069</v>
      </c>
      <c r="J132" s="259">
        <v>50</v>
      </c>
      <c r="K132" s="300"/>
    </row>
    <row r="133" spans="2:11" ht="15" customHeight="1">
      <c r="B133" s="298"/>
      <c r="C133" s="259" t="s">
        <v>1092</v>
      </c>
      <c r="D133" s="259"/>
      <c r="E133" s="259"/>
      <c r="F133" s="278" t="s">
        <v>1073</v>
      </c>
      <c r="G133" s="259"/>
      <c r="H133" s="259" t="s">
        <v>1106</v>
      </c>
      <c r="I133" s="259" t="s">
        <v>1069</v>
      </c>
      <c r="J133" s="259">
        <v>50</v>
      </c>
      <c r="K133" s="300"/>
    </row>
    <row r="134" spans="2:11" ht="15" customHeight="1">
      <c r="B134" s="298"/>
      <c r="C134" s="259" t="s">
        <v>1094</v>
      </c>
      <c r="D134" s="259"/>
      <c r="E134" s="259"/>
      <c r="F134" s="278" t="s">
        <v>1073</v>
      </c>
      <c r="G134" s="259"/>
      <c r="H134" s="259" t="s">
        <v>1106</v>
      </c>
      <c r="I134" s="259" t="s">
        <v>1069</v>
      </c>
      <c r="J134" s="259">
        <v>50</v>
      </c>
      <c r="K134" s="300"/>
    </row>
    <row r="135" spans="2:11" ht="15" customHeight="1">
      <c r="B135" s="298"/>
      <c r="C135" s="259" t="s">
        <v>126</v>
      </c>
      <c r="D135" s="259"/>
      <c r="E135" s="259"/>
      <c r="F135" s="278" t="s">
        <v>1073</v>
      </c>
      <c r="G135" s="259"/>
      <c r="H135" s="259" t="s">
        <v>1119</v>
      </c>
      <c r="I135" s="259" t="s">
        <v>1069</v>
      </c>
      <c r="J135" s="259">
        <v>255</v>
      </c>
      <c r="K135" s="300"/>
    </row>
    <row r="136" spans="2:11" ht="15" customHeight="1">
      <c r="B136" s="298"/>
      <c r="C136" s="259" t="s">
        <v>1096</v>
      </c>
      <c r="D136" s="259"/>
      <c r="E136" s="259"/>
      <c r="F136" s="278" t="s">
        <v>1067</v>
      </c>
      <c r="G136" s="259"/>
      <c r="H136" s="259" t="s">
        <v>1120</v>
      </c>
      <c r="I136" s="259" t="s">
        <v>1098</v>
      </c>
      <c r="J136" s="259"/>
      <c r="K136" s="300"/>
    </row>
    <row r="137" spans="2:11" ht="15" customHeight="1">
      <c r="B137" s="298"/>
      <c r="C137" s="259" t="s">
        <v>1099</v>
      </c>
      <c r="D137" s="259"/>
      <c r="E137" s="259"/>
      <c r="F137" s="278" t="s">
        <v>1067</v>
      </c>
      <c r="G137" s="259"/>
      <c r="H137" s="259" t="s">
        <v>1121</v>
      </c>
      <c r="I137" s="259" t="s">
        <v>1101</v>
      </c>
      <c r="J137" s="259"/>
      <c r="K137" s="300"/>
    </row>
    <row r="138" spans="2:11" ht="15" customHeight="1">
      <c r="B138" s="298"/>
      <c r="C138" s="259" t="s">
        <v>1102</v>
      </c>
      <c r="D138" s="259"/>
      <c r="E138" s="259"/>
      <c r="F138" s="278" t="s">
        <v>1067</v>
      </c>
      <c r="G138" s="259"/>
      <c r="H138" s="259" t="s">
        <v>1102</v>
      </c>
      <c r="I138" s="259" t="s">
        <v>1101</v>
      </c>
      <c r="J138" s="259"/>
      <c r="K138" s="300"/>
    </row>
    <row r="139" spans="2:11" ht="15" customHeight="1">
      <c r="B139" s="298"/>
      <c r="C139" s="259" t="s">
        <v>38</v>
      </c>
      <c r="D139" s="259"/>
      <c r="E139" s="259"/>
      <c r="F139" s="278" t="s">
        <v>1067</v>
      </c>
      <c r="G139" s="259"/>
      <c r="H139" s="259" t="s">
        <v>1122</v>
      </c>
      <c r="I139" s="259" t="s">
        <v>1101</v>
      </c>
      <c r="J139" s="259"/>
      <c r="K139" s="300"/>
    </row>
    <row r="140" spans="2:11" ht="15" customHeight="1">
      <c r="B140" s="298"/>
      <c r="C140" s="259" t="s">
        <v>1123</v>
      </c>
      <c r="D140" s="259"/>
      <c r="E140" s="259"/>
      <c r="F140" s="278" t="s">
        <v>1067</v>
      </c>
      <c r="G140" s="259"/>
      <c r="H140" s="259" t="s">
        <v>1124</v>
      </c>
      <c r="I140" s="259" t="s">
        <v>1101</v>
      </c>
      <c r="J140" s="259"/>
      <c r="K140" s="300"/>
    </row>
    <row r="141" spans="2:11" ht="15" customHeight="1">
      <c r="B141" s="301"/>
      <c r="C141" s="302"/>
      <c r="D141" s="302"/>
      <c r="E141" s="302"/>
      <c r="F141" s="302"/>
      <c r="G141" s="302"/>
      <c r="H141" s="302"/>
      <c r="I141" s="302"/>
      <c r="J141" s="302"/>
      <c r="K141" s="303"/>
    </row>
    <row r="142" spans="2:11" ht="18.75" customHeight="1">
      <c r="B142" s="255"/>
      <c r="C142" s="255"/>
      <c r="D142" s="255"/>
      <c r="E142" s="255"/>
      <c r="F142" s="290"/>
      <c r="G142" s="255"/>
      <c r="H142" s="255"/>
      <c r="I142" s="255"/>
      <c r="J142" s="255"/>
      <c r="K142" s="255"/>
    </row>
    <row r="143" spans="2:11" ht="18.75" customHeight="1">
      <c r="B143" s="265"/>
      <c r="C143" s="265"/>
      <c r="D143" s="265"/>
      <c r="E143" s="265"/>
      <c r="F143" s="265"/>
      <c r="G143" s="265"/>
      <c r="H143" s="265"/>
      <c r="I143" s="265"/>
      <c r="J143" s="265"/>
      <c r="K143" s="265"/>
    </row>
    <row r="144" spans="2:11" ht="7.5" customHeight="1">
      <c r="B144" s="266"/>
      <c r="C144" s="267"/>
      <c r="D144" s="267"/>
      <c r="E144" s="267"/>
      <c r="F144" s="267"/>
      <c r="G144" s="267"/>
      <c r="H144" s="267"/>
      <c r="I144" s="267"/>
      <c r="J144" s="267"/>
      <c r="K144" s="268"/>
    </row>
    <row r="145" spans="2:11" ht="45" customHeight="1">
      <c r="B145" s="269"/>
      <c r="C145" s="373" t="s">
        <v>1125</v>
      </c>
      <c r="D145" s="373"/>
      <c r="E145" s="373"/>
      <c r="F145" s="373"/>
      <c r="G145" s="373"/>
      <c r="H145" s="373"/>
      <c r="I145" s="373"/>
      <c r="J145" s="373"/>
      <c r="K145" s="270"/>
    </row>
    <row r="146" spans="2:11" ht="17.25" customHeight="1">
      <c r="B146" s="269"/>
      <c r="C146" s="271" t="s">
        <v>1061</v>
      </c>
      <c r="D146" s="271"/>
      <c r="E146" s="271"/>
      <c r="F146" s="271" t="s">
        <v>1062</v>
      </c>
      <c r="G146" s="272"/>
      <c r="H146" s="271" t="s">
        <v>121</v>
      </c>
      <c r="I146" s="271" t="s">
        <v>57</v>
      </c>
      <c r="J146" s="271" t="s">
        <v>1063</v>
      </c>
      <c r="K146" s="270"/>
    </row>
    <row r="147" spans="2:11" ht="17.25" customHeight="1">
      <c r="B147" s="269"/>
      <c r="C147" s="273" t="s">
        <v>1064</v>
      </c>
      <c r="D147" s="273"/>
      <c r="E147" s="273"/>
      <c r="F147" s="274" t="s">
        <v>1065</v>
      </c>
      <c r="G147" s="275"/>
      <c r="H147" s="273"/>
      <c r="I147" s="273"/>
      <c r="J147" s="273" t="s">
        <v>1066</v>
      </c>
      <c r="K147" s="270"/>
    </row>
    <row r="148" spans="2:11" ht="5.25" customHeight="1">
      <c r="B148" s="279"/>
      <c r="C148" s="276"/>
      <c r="D148" s="276"/>
      <c r="E148" s="276"/>
      <c r="F148" s="276"/>
      <c r="G148" s="277"/>
      <c r="H148" s="276"/>
      <c r="I148" s="276"/>
      <c r="J148" s="276"/>
      <c r="K148" s="300"/>
    </row>
    <row r="149" spans="2:11" ht="15" customHeight="1">
      <c r="B149" s="279"/>
      <c r="C149" s="304" t="s">
        <v>1070</v>
      </c>
      <c r="D149" s="259"/>
      <c r="E149" s="259"/>
      <c r="F149" s="305" t="s">
        <v>1067</v>
      </c>
      <c r="G149" s="259"/>
      <c r="H149" s="304" t="s">
        <v>1106</v>
      </c>
      <c r="I149" s="304" t="s">
        <v>1069</v>
      </c>
      <c r="J149" s="304">
        <v>120</v>
      </c>
      <c r="K149" s="300"/>
    </row>
    <row r="150" spans="2:11" ht="15" customHeight="1">
      <c r="B150" s="279"/>
      <c r="C150" s="304" t="s">
        <v>1115</v>
      </c>
      <c r="D150" s="259"/>
      <c r="E150" s="259"/>
      <c r="F150" s="305" t="s">
        <v>1067</v>
      </c>
      <c r="G150" s="259"/>
      <c r="H150" s="304" t="s">
        <v>1126</v>
      </c>
      <c r="I150" s="304" t="s">
        <v>1069</v>
      </c>
      <c r="J150" s="304" t="s">
        <v>1117</v>
      </c>
      <c r="K150" s="300"/>
    </row>
    <row r="151" spans="2:11" ht="15" customHeight="1">
      <c r="B151" s="279"/>
      <c r="C151" s="304" t="s">
        <v>1016</v>
      </c>
      <c r="D151" s="259"/>
      <c r="E151" s="259"/>
      <c r="F151" s="305" t="s">
        <v>1067</v>
      </c>
      <c r="G151" s="259"/>
      <c r="H151" s="304" t="s">
        <v>1127</v>
      </c>
      <c r="I151" s="304" t="s">
        <v>1069</v>
      </c>
      <c r="J151" s="304" t="s">
        <v>1117</v>
      </c>
      <c r="K151" s="300"/>
    </row>
    <row r="152" spans="2:11" ht="15" customHeight="1">
      <c r="B152" s="279"/>
      <c r="C152" s="304" t="s">
        <v>1072</v>
      </c>
      <c r="D152" s="259"/>
      <c r="E152" s="259"/>
      <c r="F152" s="305" t="s">
        <v>1073</v>
      </c>
      <c r="G152" s="259"/>
      <c r="H152" s="304" t="s">
        <v>1106</v>
      </c>
      <c r="I152" s="304" t="s">
        <v>1069</v>
      </c>
      <c r="J152" s="304">
        <v>50</v>
      </c>
      <c r="K152" s="300"/>
    </row>
    <row r="153" spans="2:11" ht="15" customHeight="1">
      <c r="B153" s="279"/>
      <c r="C153" s="304" t="s">
        <v>1075</v>
      </c>
      <c r="D153" s="259"/>
      <c r="E153" s="259"/>
      <c r="F153" s="305" t="s">
        <v>1067</v>
      </c>
      <c r="G153" s="259"/>
      <c r="H153" s="304" t="s">
        <v>1106</v>
      </c>
      <c r="I153" s="304" t="s">
        <v>1077</v>
      </c>
      <c r="J153" s="304"/>
      <c r="K153" s="300"/>
    </row>
    <row r="154" spans="2:11" ht="15" customHeight="1">
      <c r="B154" s="279"/>
      <c r="C154" s="304" t="s">
        <v>1086</v>
      </c>
      <c r="D154" s="259"/>
      <c r="E154" s="259"/>
      <c r="F154" s="305" t="s">
        <v>1073</v>
      </c>
      <c r="G154" s="259"/>
      <c r="H154" s="304" t="s">
        <v>1106</v>
      </c>
      <c r="I154" s="304" t="s">
        <v>1069</v>
      </c>
      <c r="J154" s="304">
        <v>50</v>
      </c>
      <c r="K154" s="300"/>
    </row>
    <row r="155" spans="2:11" ht="15" customHeight="1">
      <c r="B155" s="279"/>
      <c r="C155" s="304" t="s">
        <v>1094</v>
      </c>
      <c r="D155" s="259"/>
      <c r="E155" s="259"/>
      <c r="F155" s="305" t="s">
        <v>1073</v>
      </c>
      <c r="G155" s="259"/>
      <c r="H155" s="304" t="s">
        <v>1106</v>
      </c>
      <c r="I155" s="304" t="s">
        <v>1069</v>
      </c>
      <c r="J155" s="304">
        <v>50</v>
      </c>
      <c r="K155" s="300"/>
    </row>
    <row r="156" spans="2:11" ht="15" customHeight="1">
      <c r="B156" s="279"/>
      <c r="C156" s="304" t="s">
        <v>1092</v>
      </c>
      <c r="D156" s="259"/>
      <c r="E156" s="259"/>
      <c r="F156" s="305" t="s">
        <v>1073</v>
      </c>
      <c r="G156" s="259"/>
      <c r="H156" s="304" t="s">
        <v>1106</v>
      </c>
      <c r="I156" s="304" t="s">
        <v>1069</v>
      </c>
      <c r="J156" s="304">
        <v>50</v>
      </c>
      <c r="K156" s="300"/>
    </row>
    <row r="157" spans="2:11" ht="15" customHeight="1">
      <c r="B157" s="279"/>
      <c r="C157" s="304" t="s">
        <v>107</v>
      </c>
      <c r="D157" s="259"/>
      <c r="E157" s="259"/>
      <c r="F157" s="305" t="s">
        <v>1067</v>
      </c>
      <c r="G157" s="259"/>
      <c r="H157" s="304" t="s">
        <v>1128</v>
      </c>
      <c r="I157" s="304" t="s">
        <v>1069</v>
      </c>
      <c r="J157" s="304" t="s">
        <v>1129</v>
      </c>
      <c r="K157" s="300"/>
    </row>
    <row r="158" spans="2:11" ht="15" customHeight="1">
      <c r="B158" s="279"/>
      <c r="C158" s="304" t="s">
        <v>1130</v>
      </c>
      <c r="D158" s="259"/>
      <c r="E158" s="259"/>
      <c r="F158" s="305" t="s">
        <v>1067</v>
      </c>
      <c r="G158" s="259"/>
      <c r="H158" s="304" t="s">
        <v>1131</v>
      </c>
      <c r="I158" s="304" t="s">
        <v>1101</v>
      </c>
      <c r="J158" s="304"/>
      <c r="K158" s="300"/>
    </row>
    <row r="159" spans="2:11" ht="15" customHeight="1">
      <c r="B159" s="306"/>
      <c r="C159" s="288"/>
      <c r="D159" s="288"/>
      <c r="E159" s="288"/>
      <c r="F159" s="288"/>
      <c r="G159" s="288"/>
      <c r="H159" s="288"/>
      <c r="I159" s="288"/>
      <c r="J159" s="288"/>
      <c r="K159" s="307"/>
    </row>
    <row r="160" spans="2:11" ht="18.75" customHeight="1">
      <c r="B160" s="255"/>
      <c r="C160" s="259"/>
      <c r="D160" s="259"/>
      <c r="E160" s="259"/>
      <c r="F160" s="278"/>
      <c r="G160" s="259"/>
      <c r="H160" s="259"/>
      <c r="I160" s="259"/>
      <c r="J160" s="259"/>
      <c r="K160" s="255"/>
    </row>
    <row r="161" spans="2:11" ht="18.75" customHeight="1">
      <c r="B161" s="265"/>
      <c r="C161" s="265"/>
      <c r="D161" s="265"/>
      <c r="E161" s="265"/>
      <c r="F161" s="265"/>
      <c r="G161" s="265"/>
      <c r="H161" s="265"/>
      <c r="I161" s="265"/>
      <c r="J161" s="265"/>
      <c r="K161" s="265"/>
    </row>
    <row r="162" spans="2:11" ht="7.5" customHeight="1">
      <c r="B162" s="247"/>
      <c r="C162" s="248"/>
      <c r="D162" s="248"/>
      <c r="E162" s="248"/>
      <c r="F162" s="248"/>
      <c r="G162" s="248"/>
      <c r="H162" s="248"/>
      <c r="I162" s="248"/>
      <c r="J162" s="248"/>
      <c r="K162" s="249"/>
    </row>
    <row r="163" spans="2:11" ht="45" customHeight="1">
      <c r="B163" s="250"/>
      <c r="C163" s="372" t="s">
        <v>1132</v>
      </c>
      <c r="D163" s="372"/>
      <c r="E163" s="372"/>
      <c r="F163" s="372"/>
      <c r="G163" s="372"/>
      <c r="H163" s="372"/>
      <c r="I163" s="372"/>
      <c r="J163" s="372"/>
      <c r="K163" s="251"/>
    </row>
    <row r="164" spans="2:11" ht="17.25" customHeight="1">
      <c r="B164" s="250"/>
      <c r="C164" s="271" t="s">
        <v>1061</v>
      </c>
      <c r="D164" s="271"/>
      <c r="E164" s="271"/>
      <c r="F164" s="271" t="s">
        <v>1062</v>
      </c>
      <c r="G164" s="308"/>
      <c r="H164" s="309" t="s">
        <v>121</v>
      </c>
      <c r="I164" s="309" t="s">
        <v>57</v>
      </c>
      <c r="J164" s="271" t="s">
        <v>1063</v>
      </c>
      <c r="K164" s="251"/>
    </row>
    <row r="165" spans="2:11" ht="17.25" customHeight="1">
      <c r="B165" s="252"/>
      <c r="C165" s="273" t="s">
        <v>1064</v>
      </c>
      <c r="D165" s="273"/>
      <c r="E165" s="273"/>
      <c r="F165" s="274" t="s">
        <v>1065</v>
      </c>
      <c r="G165" s="310"/>
      <c r="H165" s="311"/>
      <c r="I165" s="311"/>
      <c r="J165" s="273" t="s">
        <v>1066</v>
      </c>
      <c r="K165" s="253"/>
    </row>
    <row r="166" spans="2:11" ht="5.25" customHeight="1">
      <c r="B166" s="279"/>
      <c r="C166" s="276"/>
      <c r="D166" s="276"/>
      <c r="E166" s="276"/>
      <c r="F166" s="276"/>
      <c r="G166" s="277"/>
      <c r="H166" s="276"/>
      <c r="I166" s="276"/>
      <c r="J166" s="276"/>
      <c r="K166" s="300"/>
    </row>
    <row r="167" spans="2:11" ht="15" customHeight="1">
      <c r="B167" s="279"/>
      <c r="C167" s="259" t="s">
        <v>1070</v>
      </c>
      <c r="D167" s="259"/>
      <c r="E167" s="259"/>
      <c r="F167" s="278" t="s">
        <v>1067</v>
      </c>
      <c r="G167" s="259"/>
      <c r="H167" s="259" t="s">
        <v>1106</v>
      </c>
      <c r="I167" s="259" t="s">
        <v>1069</v>
      </c>
      <c r="J167" s="259">
        <v>120</v>
      </c>
      <c r="K167" s="300"/>
    </row>
    <row r="168" spans="2:11" ht="15" customHeight="1">
      <c r="B168" s="279"/>
      <c r="C168" s="259" t="s">
        <v>1115</v>
      </c>
      <c r="D168" s="259"/>
      <c r="E168" s="259"/>
      <c r="F168" s="278" t="s">
        <v>1067</v>
      </c>
      <c r="G168" s="259"/>
      <c r="H168" s="259" t="s">
        <v>1116</v>
      </c>
      <c r="I168" s="259" t="s">
        <v>1069</v>
      </c>
      <c r="J168" s="259" t="s">
        <v>1117</v>
      </c>
      <c r="K168" s="300"/>
    </row>
    <row r="169" spans="2:11" ht="15" customHeight="1">
      <c r="B169" s="279"/>
      <c r="C169" s="259" t="s">
        <v>1016</v>
      </c>
      <c r="D169" s="259"/>
      <c r="E169" s="259"/>
      <c r="F169" s="278" t="s">
        <v>1067</v>
      </c>
      <c r="G169" s="259"/>
      <c r="H169" s="259" t="s">
        <v>1133</v>
      </c>
      <c r="I169" s="259" t="s">
        <v>1069</v>
      </c>
      <c r="J169" s="259" t="s">
        <v>1117</v>
      </c>
      <c r="K169" s="300"/>
    </row>
    <row r="170" spans="2:11" ht="15" customHeight="1">
      <c r="B170" s="279"/>
      <c r="C170" s="259" t="s">
        <v>1072</v>
      </c>
      <c r="D170" s="259"/>
      <c r="E170" s="259"/>
      <c r="F170" s="278" t="s">
        <v>1073</v>
      </c>
      <c r="G170" s="259"/>
      <c r="H170" s="259" t="s">
        <v>1133</v>
      </c>
      <c r="I170" s="259" t="s">
        <v>1069</v>
      </c>
      <c r="J170" s="259">
        <v>50</v>
      </c>
      <c r="K170" s="300"/>
    </row>
    <row r="171" spans="2:11" ht="15" customHeight="1">
      <c r="B171" s="279"/>
      <c r="C171" s="259" t="s">
        <v>1075</v>
      </c>
      <c r="D171" s="259"/>
      <c r="E171" s="259"/>
      <c r="F171" s="278" t="s">
        <v>1067</v>
      </c>
      <c r="G171" s="259"/>
      <c r="H171" s="259" t="s">
        <v>1133</v>
      </c>
      <c r="I171" s="259" t="s">
        <v>1077</v>
      </c>
      <c r="J171" s="259"/>
      <c r="K171" s="300"/>
    </row>
    <row r="172" spans="2:11" ht="15" customHeight="1">
      <c r="B172" s="279"/>
      <c r="C172" s="259" t="s">
        <v>1086</v>
      </c>
      <c r="D172" s="259"/>
      <c r="E172" s="259"/>
      <c r="F172" s="278" t="s">
        <v>1073</v>
      </c>
      <c r="G172" s="259"/>
      <c r="H172" s="259" t="s">
        <v>1133</v>
      </c>
      <c r="I172" s="259" t="s">
        <v>1069</v>
      </c>
      <c r="J172" s="259">
        <v>50</v>
      </c>
      <c r="K172" s="300"/>
    </row>
    <row r="173" spans="2:11" ht="15" customHeight="1">
      <c r="B173" s="279"/>
      <c r="C173" s="259" t="s">
        <v>1094</v>
      </c>
      <c r="D173" s="259"/>
      <c r="E173" s="259"/>
      <c r="F173" s="278" t="s">
        <v>1073</v>
      </c>
      <c r="G173" s="259"/>
      <c r="H173" s="259" t="s">
        <v>1133</v>
      </c>
      <c r="I173" s="259" t="s">
        <v>1069</v>
      </c>
      <c r="J173" s="259">
        <v>50</v>
      </c>
      <c r="K173" s="300"/>
    </row>
    <row r="174" spans="2:11" ht="15" customHeight="1">
      <c r="B174" s="279"/>
      <c r="C174" s="259" t="s">
        <v>1092</v>
      </c>
      <c r="D174" s="259"/>
      <c r="E174" s="259"/>
      <c r="F174" s="278" t="s">
        <v>1073</v>
      </c>
      <c r="G174" s="259"/>
      <c r="H174" s="259" t="s">
        <v>1133</v>
      </c>
      <c r="I174" s="259" t="s">
        <v>1069</v>
      </c>
      <c r="J174" s="259">
        <v>50</v>
      </c>
      <c r="K174" s="300"/>
    </row>
    <row r="175" spans="2:11" ht="15" customHeight="1">
      <c r="B175" s="279"/>
      <c r="C175" s="259" t="s">
        <v>120</v>
      </c>
      <c r="D175" s="259"/>
      <c r="E175" s="259"/>
      <c r="F175" s="278" t="s">
        <v>1067</v>
      </c>
      <c r="G175" s="259"/>
      <c r="H175" s="259" t="s">
        <v>1134</v>
      </c>
      <c r="I175" s="259" t="s">
        <v>1135</v>
      </c>
      <c r="J175" s="259"/>
      <c r="K175" s="300"/>
    </row>
    <row r="176" spans="2:11" ht="15" customHeight="1">
      <c r="B176" s="279"/>
      <c r="C176" s="259" t="s">
        <v>57</v>
      </c>
      <c r="D176" s="259"/>
      <c r="E176" s="259"/>
      <c r="F176" s="278" t="s">
        <v>1067</v>
      </c>
      <c r="G176" s="259"/>
      <c r="H176" s="259" t="s">
        <v>1136</v>
      </c>
      <c r="I176" s="259" t="s">
        <v>1137</v>
      </c>
      <c r="J176" s="259">
        <v>1</v>
      </c>
      <c r="K176" s="300"/>
    </row>
    <row r="177" spans="2:11" ht="15" customHeight="1">
      <c r="B177" s="279"/>
      <c r="C177" s="259" t="s">
        <v>53</v>
      </c>
      <c r="D177" s="259"/>
      <c r="E177" s="259"/>
      <c r="F177" s="278" t="s">
        <v>1067</v>
      </c>
      <c r="G177" s="259"/>
      <c r="H177" s="259" t="s">
        <v>1138</v>
      </c>
      <c r="I177" s="259" t="s">
        <v>1069</v>
      </c>
      <c r="J177" s="259">
        <v>20</v>
      </c>
      <c r="K177" s="300"/>
    </row>
    <row r="178" spans="2:11" ht="15" customHeight="1">
      <c r="B178" s="279"/>
      <c r="C178" s="259" t="s">
        <v>121</v>
      </c>
      <c r="D178" s="259"/>
      <c r="E178" s="259"/>
      <c r="F178" s="278" t="s">
        <v>1067</v>
      </c>
      <c r="G178" s="259"/>
      <c r="H178" s="259" t="s">
        <v>1139</v>
      </c>
      <c r="I178" s="259" t="s">
        <v>1069</v>
      </c>
      <c r="J178" s="259">
        <v>255</v>
      </c>
      <c r="K178" s="300"/>
    </row>
    <row r="179" spans="2:11" ht="15" customHeight="1">
      <c r="B179" s="279"/>
      <c r="C179" s="259" t="s">
        <v>122</v>
      </c>
      <c r="D179" s="259"/>
      <c r="E179" s="259"/>
      <c r="F179" s="278" t="s">
        <v>1067</v>
      </c>
      <c r="G179" s="259"/>
      <c r="H179" s="259" t="s">
        <v>1032</v>
      </c>
      <c r="I179" s="259" t="s">
        <v>1069</v>
      </c>
      <c r="J179" s="259">
        <v>10</v>
      </c>
      <c r="K179" s="300"/>
    </row>
    <row r="180" spans="2:11" ht="15" customHeight="1">
      <c r="B180" s="279"/>
      <c r="C180" s="259" t="s">
        <v>123</v>
      </c>
      <c r="D180" s="259"/>
      <c r="E180" s="259"/>
      <c r="F180" s="278" t="s">
        <v>1067</v>
      </c>
      <c r="G180" s="259"/>
      <c r="H180" s="259" t="s">
        <v>1140</v>
      </c>
      <c r="I180" s="259" t="s">
        <v>1101</v>
      </c>
      <c r="J180" s="259"/>
      <c r="K180" s="300"/>
    </row>
    <row r="181" spans="2:11" ht="15" customHeight="1">
      <c r="B181" s="279"/>
      <c r="C181" s="259" t="s">
        <v>1141</v>
      </c>
      <c r="D181" s="259"/>
      <c r="E181" s="259"/>
      <c r="F181" s="278" t="s">
        <v>1067</v>
      </c>
      <c r="G181" s="259"/>
      <c r="H181" s="259" t="s">
        <v>1142</v>
      </c>
      <c r="I181" s="259" t="s">
        <v>1101</v>
      </c>
      <c r="J181" s="259"/>
      <c r="K181" s="300"/>
    </row>
    <row r="182" spans="2:11" ht="15" customHeight="1">
      <c r="B182" s="279"/>
      <c r="C182" s="259" t="s">
        <v>1130</v>
      </c>
      <c r="D182" s="259"/>
      <c r="E182" s="259"/>
      <c r="F182" s="278" t="s">
        <v>1067</v>
      </c>
      <c r="G182" s="259"/>
      <c r="H182" s="259" t="s">
        <v>1143</v>
      </c>
      <c r="I182" s="259" t="s">
        <v>1101</v>
      </c>
      <c r="J182" s="259"/>
      <c r="K182" s="300"/>
    </row>
    <row r="183" spans="2:11" ht="15" customHeight="1">
      <c r="B183" s="279"/>
      <c r="C183" s="259" t="s">
        <v>125</v>
      </c>
      <c r="D183" s="259"/>
      <c r="E183" s="259"/>
      <c r="F183" s="278" t="s">
        <v>1073</v>
      </c>
      <c r="G183" s="259"/>
      <c r="H183" s="259" t="s">
        <v>1144</v>
      </c>
      <c r="I183" s="259" t="s">
        <v>1069</v>
      </c>
      <c r="J183" s="259">
        <v>50</v>
      </c>
      <c r="K183" s="300"/>
    </row>
    <row r="184" spans="2:11" ht="15" customHeight="1">
      <c r="B184" s="279"/>
      <c r="C184" s="259" t="s">
        <v>1145</v>
      </c>
      <c r="D184" s="259"/>
      <c r="E184" s="259"/>
      <c r="F184" s="278" t="s">
        <v>1073</v>
      </c>
      <c r="G184" s="259"/>
      <c r="H184" s="259" t="s">
        <v>1146</v>
      </c>
      <c r="I184" s="259" t="s">
        <v>1147</v>
      </c>
      <c r="J184" s="259"/>
      <c r="K184" s="300"/>
    </row>
    <row r="185" spans="2:11" ht="15" customHeight="1">
      <c r="B185" s="279"/>
      <c r="C185" s="259" t="s">
        <v>1148</v>
      </c>
      <c r="D185" s="259"/>
      <c r="E185" s="259"/>
      <c r="F185" s="278" t="s">
        <v>1073</v>
      </c>
      <c r="G185" s="259"/>
      <c r="H185" s="259" t="s">
        <v>1149</v>
      </c>
      <c r="I185" s="259" t="s">
        <v>1147</v>
      </c>
      <c r="J185" s="259"/>
      <c r="K185" s="300"/>
    </row>
    <row r="186" spans="2:11" ht="15" customHeight="1">
      <c r="B186" s="279"/>
      <c r="C186" s="259" t="s">
        <v>1150</v>
      </c>
      <c r="D186" s="259"/>
      <c r="E186" s="259"/>
      <c r="F186" s="278" t="s">
        <v>1073</v>
      </c>
      <c r="G186" s="259"/>
      <c r="H186" s="259" t="s">
        <v>1151</v>
      </c>
      <c r="I186" s="259" t="s">
        <v>1147</v>
      </c>
      <c r="J186" s="259"/>
      <c r="K186" s="300"/>
    </row>
    <row r="187" spans="2:11" ht="15" customHeight="1">
      <c r="B187" s="279"/>
      <c r="C187" s="312" t="s">
        <v>1152</v>
      </c>
      <c r="D187" s="259"/>
      <c r="E187" s="259"/>
      <c r="F187" s="278" t="s">
        <v>1073</v>
      </c>
      <c r="G187" s="259"/>
      <c r="H187" s="259" t="s">
        <v>1153</v>
      </c>
      <c r="I187" s="259" t="s">
        <v>1154</v>
      </c>
      <c r="J187" s="313" t="s">
        <v>1155</v>
      </c>
      <c r="K187" s="300"/>
    </row>
    <row r="188" spans="2:11" ht="15" customHeight="1">
      <c r="B188" s="279"/>
      <c r="C188" s="264" t="s">
        <v>42</v>
      </c>
      <c r="D188" s="259"/>
      <c r="E188" s="259"/>
      <c r="F188" s="278" t="s">
        <v>1067</v>
      </c>
      <c r="G188" s="259"/>
      <c r="H188" s="255" t="s">
        <v>1156</v>
      </c>
      <c r="I188" s="259" t="s">
        <v>1157</v>
      </c>
      <c r="J188" s="259"/>
      <c r="K188" s="300"/>
    </row>
    <row r="189" spans="2:11" ht="15" customHeight="1">
      <c r="B189" s="279"/>
      <c r="C189" s="264" t="s">
        <v>1158</v>
      </c>
      <c r="D189" s="259"/>
      <c r="E189" s="259"/>
      <c r="F189" s="278" t="s">
        <v>1067</v>
      </c>
      <c r="G189" s="259"/>
      <c r="H189" s="259" t="s">
        <v>1159</v>
      </c>
      <c r="I189" s="259" t="s">
        <v>1101</v>
      </c>
      <c r="J189" s="259"/>
      <c r="K189" s="300"/>
    </row>
    <row r="190" spans="2:11" ht="15" customHeight="1">
      <c r="B190" s="279"/>
      <c r="C190" s="264" t="s">
        <v>1160</v>
      </c>
      <c r="D190" s="259"/>
      <c r="E190" s="259"/>
      <c r="F190" s="278" t="s">
        <v>1067</v>
      </c>
      <c r="G190" s="259"/>
      <c r="H190" s="259" t="s">
        <v>1161</v>
      </c>
      <c r="I190" s="259" t="s">
        <v>1101</v>
      </c>
      <c r="J190" s="259"/>
      <c r="K190" s="300"/>
    </row>
    <row r="191" spans="2:11" ht="15" customHeight="1">
      <c r="B191" s="279"/>
      <c r="C191" s="264" t="s">
        <v>1162</v>
      </c>
      <c r="D191" s="259"/>
      <c r="E191" s="259"/>
      <c r="F191" s="278" t="s">
        <v>1073</v>
      </c>
      <c r="G191" s="259"/>
      <c r="H191" s="259" t="s">
        <v>1163</v>
      </c>
      <c r="I191" s="259" t="s">
        <v>1101</v>
      </c>
      <c r="J191" s="259"/>
      <c r="K191" s="300"/>
    </row>
    <row r="192" spans="2:11" ht="15" customHeight="1">
      <c r="B192" s="306"/>
      <c r="C192" s="314"/>
      <c r="D192" s="288"/>
      <c r="E192" s="288"/>
      <c r="F192" s="288"/>
      <c r="G192" s="288"/>
      <c r="H192" s="288"/>
      <c r="I192" s="288"/>
      <c r="J192" s="288"/>
      <c r="K192" s="307"/>
    </row>
    <row r="193" spans="2:11" ht="18.75" customHeight="1">
      <c r="B193" s="255"/>
      <c r="C193" s="259"/>
      <c r="D193" s="259"/>
      <c r="E193" s="259"/>
      <c r="F193" s="278"/>
      <c r="G193" s="259"/>
      <c r="H193" s="259"/>
      <c r="I193" s="259"/>
      <c r="J193" s="259"/>
      <c r="K193" s="255"/>
    </row>
    <row r="194" spans="2:11" ht="18.75" customHeight="1">
      <c r="B194" s="255"/>
      <c r="C194" s="259"/>
      <c r="D194" s="259"/>
      <c r="E194" s="259"/>
      <c r="F194" s="278"/>
      <c r="G194" s="259"/>
      <c r="H194" s="259"/>
      <c r="I194" s="259"/>
      <c r="J194" s="259"/>
      <c r="K194" s="255"/>
    </row>
    <row r="195" spans="2:11" ht="18.75" customHeight="1">
      <c r="B195" s="265"/>
      <c r="C195" s="265"/>
      <c r="D195" s="265"/>
      <c r="E195" s="265"/>
      <c r="F195" s="265"/>
      <c r="G195" s="265"/>
      <c r="H195" s="265"/>
      <c r="I195" s="265"/>
      <c r="J195" s="265"/>
      <c r="K195" s="265"/>
    </row>
    <row r="196" spans="2:11">
      <c r="B196" s="247"/>
      <c r="C196" s="248"/>
      <c r="D196" s="248"/>
      <c r="E196" s="248"/>
      <c r="F196" s="248"/>
      <c r="G196" s="248"/>
      <c r="H196" s="248"/>
      <c r="I196" s="248"/>
      <c r="J196" s="248"/>
      <c r="K196" s="249"/>
    </row>
    <row r="197" spans="2:11" ht="21">
      <c r="B197" s="250"/>
      <c r="C197" s="372" t="s">
        <v>1164</v>
      </c>
      <c r="D197" s="372"/>
      <c r="E197" s="372"/>
      <c r="F197" s="372"/>
      <c r="G197" s="372"/>
      <c r="H197" s="372"/>
      <c r="I197" s="372"/>
      <c r="J197" s="372"/>
      <c r="K197" s="251"/>
    </row>
    <row r="198" spans="2:11" ht="25.5" customHeight="1">
      <c r="B198" s="250"/>
      <c r="C198" s="315" t="s">
        <v>1165</v>
      </c>
      <c r="D198" s="315"/>
      <c r="E198" s="315"/>
      <c r="F198" s="315" t="s">
        <v>1166</v>
      </c>
      <c r="G198" s="316"/>
      <c r="H198" s="371" t="s">
        <v>1167</v>
      </c>
      <c r="I198" s="371"/>
      <c r="J198" s="371"/>
      <c r="K198" s="251"/>
    </row>
    <row r="199" spans="2:11" ht="5.25" customHeight="1">
      <c r="B199" s="279"/>
      <c r="C199" s="276"/>
      <c r="D199" s="276"/>
      <c r="E199" s="276"/>
      <c r="F199" s="276"/>
      <c r="G199" s="259"/>
      <c r="H199" s="276"/>
      <c r="I199" s="276"/>
      <c r="J199" s="276"/>
      <c r="K199" s="300"/>
    </row>
    <row r="200" spans="2:11" ht="15" customHeight="1">
      <c r="B200" s="279"/>
      <c r="C200" s="259" t="s">
        <v>1157</v>
      </c>
      <c r="D200" s="259"/>
      <c r="E200" s="259"/>
      <c r="F200" s="278" t="s">
        <v>43</v>
      </c>
      <c r="G200" s="259"/>
      <c r="H200" s="369" t="s">
        <v>1168</v>
      </c>
      <c r="I200" s="369"/>
      <c r="J200" s="369"/>
      <c r="K200" s="300"/>
    </row>
    <row r="201" spans="2:11" ht="15" customHeight="1">
      <c r="B201" s="279"/>
      <c r="C201" s="285"/>
      <c r="D201" s="259"/>
      <c r="E201" s="259"/>
      <c r="F201" s="278" t="s">
        <v>44</v>
      </c>
      <c r="G201" s="259"/>
      <c r="H201" s="369" t="s">
        <v>1169</v>
      </c>
      <c r="I201" s="369"/>
      <c r="J201" s="369"/>
      <c r="K201" s="300"/>
    </row>
    <row r="202" spans="2:11" ht="15" customHeight="1">
      <c r="B202" s="279"/>
      <c r="C202" s="285"/>
      <c r="D202" s="259"/>
      <c r="E202" s="259"/>
      <c r="F202" s="278" t="s">
        <v>47</v>
      </c>
      <c r="G202" s="259"/>
      <c r="H202" s="369" t="s">
        <v>1170</v>
      </c>
      <c r="I202" s="369"/>
      <c r="J202" s="369"/>
      <c r="K202" s="300"/>
    </row>
    <row r="203" spans="2:11" ht="15" customHeight="1">
      <c r="B203" s="279"/>
      <c r="C203" s="259"/>
      <c r="D203" s="259"/>
      <c r="E203" s="259"/>
      <c r="F203" s="278" t="s">
        <v>45</v>
      </c>
      <c r="G203" s="259"/>
      <c r="H203" s="369" t="s">
        <v>1171</v>
      </c>
      <c r="I203" s="369"/>
      <c r="J203" s="369"/>
      <c r="K203" s="300"/>
    </row>
    <row r="204" spans="2:11" ht="15" customHeight="1">
      <c r="B204" s="279"/>
      <c r="C204" s="259"/>
      <c r="D204" s="259"/>
      <c r="E204" s="259"/>
      <c r="F204" s="278" t="s">
        <v>46</v>
      </c>
      <c r="G204" s="259"/>
      <c r="H204" s="369" t="s">
        <v>1172</v>
      </c>
      <c r="I204" s="369"/>
      <c r="J204" s="369"/>
      <c r="K204" s="300"/>
    </row>
    <row r="205" spans="2:11" ht="15" customHeight="1">
      <c r="B205" s="279"/>
      <c r="C205" s="259"/>
      <c r="D205" s="259"/>
      <c r="E205" s="259"/>
      <c r="F205" s="278"/>
      <c r="G205" s="259"/>
      <c r="H205" s="259"/>
      <c r="I205" s="259"/>
      <c r="J205" s="259"/>
      <c r="K205" s="300"/>
    </row>
    <row r="206" spans="2:11" ht="15" customHeight="1">
      <c r="B206" s="279"/>
      <c r="C206" s="259" t="s">
        <v>1113</v>
      </c>
      <c r="D206" s="259"/>
      <c r="E206" s="259"/>
      <c r="F206" s="278" t="s">
        <v>79</v>
      </c>
      <c r="G206" s="259"/>
      <c r="H206" s="369" t="s">
        <v>1173</v>
      </c>
      <c r="I206" s="369"/>
      <c r="J206" s="369"/>
      <c r="K206" s="300"/>
    </row>
    <row r="207" spans="2:11" ht="15" customHeight="1">
      <c r="B207" s="279"/>
      <c r="C207" s="285"/>
      <c r="D207" s="259"/>
      <c r="E207" s="259"/>
      <c r="F207" s="278" t="s">
        <v>1010</v>
      </c>
      <c r="G207" s="259"/>
      <c r="H207" s="369" t="s">
        <v>1011</v>
      </c>
      <c r="I207" s="369"/>
      <c r="J207" s="369"/>
      <c r="K207" s="300"/>
    </row>
    <row r="208" spans="2:11" ht="15" customHeight="1">
      <c r="B208" s="279"/>
      <c r="C208" s="259"/>
      <c r="D208" s="259"/>
      <c r="E208" s="259"/>
      <c r="F208" s="278" t="s">
        <v>1008</v>
      </c>
      <c r="G208" s="259"/>
      <c r="H208" s="369" t="s">
        <v>1174</v>
      </c>
      <c r="I208" s="369"/>
      <c r="J208" s="369"/>
      <c r="K208" s="300"/>
    </row>
    <row r="209" spans="2:11" ht="15" customHeight="1">
      <c r="B209" s="317"/>
      <c r="C209" s="285"/>
      <c r="D209" s="285"/>
      <c r="E209" s="285"/>
      <c r="F209" s="278" t="s">
        <v>1012</v>
      </c>
      <c r="G209" s="264"/>
      <c r="H209" s="370" t="s">
        <v>1013</v>
      </c>
      <c r="I209" s="370"/>
      <c r="J209" s="370"/>
      <c r="K209" s="318"/>
    </row>
    <row r="210" spans="2:11" ht="15" customHeight="1">
      <c r="B210" s="317"/>
      <c r="C210" s="285"/>
      <c r="D210" s="285"/>
      <c r="E210" s="285"/>
      <c r="F210" s="278" t="s">
        <v>1014</v>
      </c>
      <c r="G210" s="264"/>
      <c r="H210" s="370" t="s">
        <v>1175</v>
      </c>
      <c r="I210" s="370"/>
      <c r="J210" s="370"/>
      <c r="K210" s="318"/>
    </row>
    <row r="211" spans="2:11" ht="15" customHeight="1">
      <c r="B211" s="317"/>
      <c r="C211" s="285"/>
      <c r="D211" s="285"/>
      <c r="E211" s="285"/>
      <c r="F211" s="319"/>
      <c r="G211" s="264"/>
      <c r="H211" s="320"/>
      <c r="I211" s="320"/>
      <c r="J211" s="320"/>
      <c r="K211" s="318"/>
    </row>
    <row r="212" spans="2:11" ht="15" customHeight="1">
      <c r="B212" s="317"/>
      <c r="C212" s="259" t="s">
        <v>1137</v>
      </c>
      <c r="D212" s="285"/>
      <c r="E212" s="285"/>
      <c r="F212" s="278">
        <v>1</v>
      </c>
      <c r="G212" s="264"/>
      <c r="H212" s="370" t="s">
        <v>1176</v>
      </c>
      <c r="I212" s="370"/>
      <c r="J212" s="370"/>
      <c r="K212" s="318"/>
    </row>
    <row r="213" spans="2:11" ht="15" customHeight="1">
      <c r="B213" s="317"/>
      <c r="C213" s="285"/>
      <c r="D213" s="285"/>
      <c r="E213" s="285"/>
      <c r="F213" s="278">
        <v>2</v>
      </c>
      <c r="G213" s="264"/>
      <c r="H213" s="370" t="s">
        <v>1177</v>
      </c>
      <c r="I213" s="370"/>
      <c r="J213" s="370"/>
      <c r="K213" s="318"/>
    </row>
    <row r="214" spans="2:11" ht="15" customHeight="1">
      <c r="B214" s="317"/>
      <c r="C214" s="285"/>
      <c r="D214" s="285"/>
      <c r="E214" s="285"/>
      <c r="F214" s="278">
        <v>3</v>
      </c>
      <c r="G214" s="264"/>
      <c r="H214" s="370" t="s">
        <v>1178</v>
      </c>
      <c r="I214" s="370"/>
      <c r="J214" s="370"/>
      <c r="K214" s="318"/>
    </row>
    <row r="215" spans="2:11" ht="15" customHeight="1">
      <c r="B215" s="317"/>
      <c r="C215" s="285"/>
      <c r="D215" s="285"/>
      <c r="E215" s="285"/>
      <c r="F215" s="278">
        <v>4</v>
      </c>
      <c r="G215" s="264"/>
      <c r="H215" s="370" t="s">
        <v>1179</v>
      </c>
      <c r="I215" s="370"/>
      <c r="J215" s="370"/>
      <c r="K215" s="318"/>
    </row>
    <row r="216" spans="2:11" ht="12.75" customHeight="1">
      <c r="B216" s="321"/>
      <c r="C216" s="322"/>
      <c r="D216" s="322"/>
      <c r="E216" s="322"/>
      <c r="F216" s="322"/>
      <c r="G216" s="322"/>
      <c r="H216" s="322"/>
      <c r="I216" s="322"/>
      <c r="J216" s="322"/>
      <c r="K216" s="323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SO 301 - Kanalizace - ul....</vt:lpstr>
      <vt:lpstr>SO 302 - Kanalizace - ul....</vt:lpstr>
      <vt:lpstr>SO 303 - Kanalizace - ul....</vt:lpstr>
      <vt:lpstr>SO 304 - Vodovod - ul.Erb...</vt:lpstr>
      <vt:lpstr>SO 305 - Vodovod - ul.Na ...</vt:lpstr>
      <vt:lpstr>SO 306 - Vodovod - ul.Tůmova</vt:lpstr>
      <vt:lpstr>Pokyny pro vyplnění</vt:lpstr>
      <vt:lpstr>'Rekapitulace stavby'!Názvy_tisku</vt:lpstr>
      <vt:lpstr>'SO 301 - Kanalizace - ul....'!Názvy_tisku</vt:lpstr>
      <vt:lpstr>'SO 302 - Kanalizace - ul....'!Názvy_tisku</vt:lpstr>
      <vt:lpstr>'SO 303 - Kanalizace - ul....'!Názvy_tisku</vt:lpstr>
      <vt:lpstr>'SO 304 - Vodovod - ul.Erb...'!Názvy_tisku</vt:lpstr>
      <vt:lpstr>'SO 305 - Vodovod - ul.Na ...'!Názvy_tisku</vt:lpstr>
      <vt:lpstr>'SO 306 - Vodovod - ul.Tůmova'!Názvy_tisku</vt:lpstr>
      <vt:lpstr>'Pokyny pro vyplnění'!Oblast_tisku</vt:lpstr>
      <vt:lpstr>'Rekapitulace stavby'!Oblast_tisku</vt:lpstr>
      <vt:lpstr>'SO 301 - Kanalizace - ul....'!Oblast_tisku</vt:lpstr>
      <vt:lpstr>'SO 302 - Kanalizace - ul....'!Oblast_tisku</vt:lpstr>
      <vt:lpstr>'SO 303 - Kanalizace - ul....'!Oblast_tisku</vt:lpstr>
      <vt:lpstr>'SO 304 - Vodovod - ul.Erb...'!Oblast_tisku</vt:lpstr>
      <vt:lpstr>'SO 305 - Vodovod - ul.Na ...'!Oblast_tisku</vt:lpstr>
      <vt:lpstr>'SO 306 - Vodovod - ul.Tůmova'!Oblast_tisku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2017-11-21T07:07:14Z</dcterms:created>
  <dcterms:modified xsi:type="dcterms:W3CDTF">2017-11-21T07:07:24Z</dcterms:modified>
</cp:coreProperties>
</file>